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18\I.Q\SPS_SOU_KOTELNA_18_002\PD\F_Soupis_Rozpocet\SOUPIS PRACÍ\"/>
    </mc:Choice>
  </mc:AlternateContent>
  <bookViews>
    <workbookView xWindow="0" yWindow="0" windowWidth="28800" windowHeight="11835"/>
  </bookViews>
  <sheets>
    <sheet name="Rekapitulace stavby" sheetId="1" r:id="rId1"/>
    <sheet name="VRN - Vedlejší a ostatní ..." sheetId="2" r:id="rId2"/>
    <sheet name="01-0 - Bourací práce" sheetId="3" r:id="rId3"/>
    <sheet name="01-1 - Architektonicko-st..." sheetId="4" r:id="rId4"/>
    <sheet name="01a - Zařízení pro vytápě..." sheetId="5" r:id="rId5"/>
    <sheet name="01b - Zařízení zdravotně ..." sheetId="6" r:id="rId6"/>
    <sheet name="01c - Zařízení silnoproud..." sheetId="7" r:id="rId7"/>
    <sheet name="01d - Měření a regulace" sheetId="8" r:id="rId8"/>
    <sheet name="Pokyny pro vyplnění" sheetId="9" r:id="rId9"/>
  </sheets>
  <externalReferences>
    <externalReference r:id="rId10"/>
  </externalReferences>
  <definedNames>
    <definedName name="_xlnm._FilterDatabase" localSheetId="2" hidden="1">'01-0 - Bourací práce'!$C$90:$K$303</definedName>
    <definedName name="_xlnm._FilterDatabase" localSheetId="3" hidden="1">'01-1 - Architektonicko-st...'!$C$92:$K$293</definedName>
    <definedName name="_xlnm._FilterDatabase" localSheetId="4" hidden="1">'01a - Zařízení pro vytápě...'!$C$90:$K$458</definedName>
    <definedName name="_xlnm._FilterDatabase" localSheetId="5" hidden="1">'01b - Zařízení zdravotně ...'!$C$90:$K$211</definedName>
    <definedName name="_xlnm._FilterDatabase" localSheetId="6" hidden="1">'01c - Zařízení silnoproud...'!$C$86:$K$302</definedName>
    <definedName name="_xlnm._FilterDatabase" localSheetId="7" hidden="1">'01d - Měření a regulace'!$C$81:$K$84</definedName>
    <definedName name="_xlnm._FilterDatabase" localSheetId="1" hidden="1">'VRN - Vedlejší a ostatní ...'!$C$83:$K$106</definedName>
    <definedName name="_xlnm.Print_Titles" localSheetId="2">'01-0 - Bourací práce'!$90:$90</definedName>
    <definedName name="_xlnm.Print_Titles" localSheetId="3">'01-1 - Architektonicko-st...'!$92:$92</definedName>
    <definedName name="_xlnm.Print_Titles" localSheetId="4">'01a - Zařízení pro vytápě...'!$90:$90</definedName>
    <definedName name="_xlnm.Print_Titles" localSheetId="5">'01b - Zařízení zdravotně ...'!$90:$90</definedName>
    <definedName name="_xlnm.Print_Titles" localSheetId="6">'01c - Zařízení silnoproud...'!$86:$86</definedName>
    <definedName name="_xlnm.Print_Titles" localSheetId="7">'01d - Měření a regulace'!$81:$81</definedName>
    <definedName name="_xlnm.Print_Titles" localSheetId="0">'Rekapitulace stavby'!$49:$49</definedName>
    <definedName name="_xlnm.Print_Titles" localSheetId="1">'VRN - Vedlejší a ostatní ...'!$83:$83</definedName>
    <definedName name="_xlnm.Print_Area" localSheetId="2">'01-0 - Bourací práce'!$C$4:$J$38,'01-0 - Bourací práce'!$C$44:$J$70,'01-0 - Bourací práce'!$C$76:$K$303</definedName>
    <definedName name="_xlnm.Print_Area" localSheetId="3">'01-1 - Architektonicko-st...'!$C$4:$J$38,'01-1 - Architektonicko-st...'!$C$44:$J$72,'01-1 - Architektonicko-st...'!$C$78:$K$293</definedName>
    <definedName name="_xlnm.Print_Area" localSheetId="4">'01a - Zařízení pro vytápě...'!$C$4:$J$38,'01a - Zařízení pro vytápě...'!$C$44:$J$70,'01a - Zařízení pro vytápě...'!$C$76:$K$458</definedName>
    <definedName name="_xlnm.Print_Area" localSheetId="5">'01b - Zařízení zdravotně ...'!$C$4:$J$38,'01b - Zařízení zdravotně ...'!$C$44:$J$70,'01b - Zařízení zdravotně ...'!$C$76:$K$211</definedName>
    <definedName name="_xlnm.Print_Area" localSheetId="6">'01c - Zařízení silnoproud...'!$C$4:$J$38,'01c - Zařízení silnoproud...'!$C$44:$J$66,'01c - Zařízení silnoproud...'!$C$72:$K$302</definedName>
    <definedName name="_xlnm.Print_Area" localSheetId="7">'01d - Měření a regulace'!$C$4:$J$38,'01d - Měření a regulace'!$C$44:$J$61,'01d - Měření a regulace'!$C$67:$K$84</definedName>
    <definedName name="_xlnm.Print_Area" localSheetId="8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stavby'!$C$39:$AQ$61</definedName>
    <definedName name="_xlnm.Print_Area" localSheetId="1">'VRN - Vedlejší a ostatní ...'!$C$4:$J$38,'VRN - Vedlejší a ostatní ...'!$C$44:$J$63,'VRN - Vedlejší a ostatní ...'!$C$69:$K$106</definedName>
  </definedNames>
  <calcPr calcId="152511"/>
</workbook>
</file>

<file path=xl/calcChain.xml><?xml version="1.0" encoding="utf-8"?>
<calcChain xmlns="http://schemas.openxmlformats.org/spreadsheetml/2006/main">
  <c r="I83" i="8" l="1"/>
  <c r="AY60" i="1"/>
  <c r="AX60" i="1"/>
  <c r="BI83" i="8"/>
  <c r="F36" i="8"/>
  <c r="BD60" i="1" s="1"/>
  <c r="BH83" i="8"/>
  <c r="F35" i="8" s="1"/>
  <c r="BC60" i="1" s="1"/>
  <c r="BG83" i="8"/>
  <c r="F34" i="8"/>
  <c r="BB60" i="1" s="1"/>
  <c r="BF83" i="8"/>
  <c r="T83" i="8"/>
  <c r="T82" i="8"/>
  <c r="R83" i="8"/>
  <c r="R82" i="8"/>
  <c r="P83" i="8"/>
  <c r="P82" i="8"/>
  <c r="AU60" i="1"/>
  <c r="BK83" i="8"/>
  <c r="BK82" i="8" s="1"/>
  <c r="J82" i="8" s="1"/>
  <c r="J83" i="8"/>
  <c r="BE83" i="8" s="1"/>
  <c r="F32" i="8" s="1"/>
  <c r="AZ60" i="1" s="1"/>
  <c r="J78" i="8"/>
  <c r="F78" i="8"/>
  <c r="F76" i="8"/>
  <c r="E74" i="8"/>
  <c r="J55" i="8"/>
  <c r="F55" i="8"/>
  <c r="F53" i="8"/>
  <c r="E51" i="8"/>
  <c r="J20" i="8"/>
  <c r="E20" i="8"/>
  <c r="F79" i="8" s="1"/>
  <c r="F56" i="8"/>
  <c r="J19" i="8"/>
  <c r="J14" i="8"/>
  <c r="J76" i="8" s="1"/>
  <c r="J53" i="8"/>
  <c r="E7" i="8"/>
  <c r="E70" i="8"/>
  <c r="E47" i="8"/>
  <c r="J280" i="7"/>
  <c r="J63" i="7" s="1"/>
  <c r="AY59" i="1"/>
  <c r="AX59" i="1"/>
  <c r="BI301" i="7"/>
  <c r="BH301" i="7"/>
  <c r="BG301" i="7"/>
  <c r="BF301" i="7"/>
  <c r="T301" i="7"/>
  <c r="R301" i="7"/>
  <c r="P301" i="7"/>
  <c r="BK301" i="7"/>
  <c r="J301" i="7"/>
  <c r="BE301" i="7"/>
  <c r="BI299" i="7"/>
  <c r="BH299" i="7"/>
  <c r="BG299" i="7"/>
  <c r="BF299" i="7"/>
  <c r="T299" i="7"/>
  <c r="R299" i="7"/>
  <c r="P299" i="7"/>
  <c r="BK299" i="7"/>
  <c r="J299" i="7"/>
  <c r="BE299" i="7"/>
  <c r="BI297" i="7"/>
  <c r="BH297" i="7"/>
  <c r="BG297" i="7"/>
  <c r="BF297" i="7"/>
  <c r="T297" i="7"/>
  <c r="R297" i="7"/>
  <c r="P297" i="7"/>
  <c r="BK297" i="7"/>
  <c r="J297" i="7"/>
  <c r="BE297" i="7"/>
  <c r="BI295" i="7"/>
  <c r="BH295" i="7"/>
  <c r="BG295" i="7"/>
  <c r="BF295" i="7"/>
  <c r="T295" i="7"/>
  <c r="R295" i="7"/>
  <c r="P295" i="7"/>
  <c r="BK295" i="7"/>
  <c r="J295" i="7"/>
  <c r="BE295" i="7"/>
  <c r="BI293" i="7"/>
  <c r="BH293" i="7"/>
  <c r="BG293" i="7"/>
  <c r="BF293" i="7"/>
  <c r="T293" i="7"/>
  <c r="R293" i="7"/>
  <c r="P293" i="7"/>
  <c r="BK293" i="7"/>
  <c r="J293" i="7"/>
  <c r="BE293" i="7"/>
  <c r="BI291" i="7"/>
  <c r="BH291" i="7"/>
  <c r="BG291" i="7"/>
  <c r="BF291" i="7"/>
  <c r="T291" i="7"/>
  <c r="R291" i="7"/>
  <c r="P291" i="7"/>
  <c r="BK291" i="7"/>
  <c r="J291" i="7"/>
  <c r="BE291" i="7"/>
  <c r="BI289" i="7"/>
  <c r="BH289" i="7"/>
  <c r="BG289" i="7"/>
  <c r="BF289" i="7"/>
  <c r="T289" i="7"/>
  <c r="R289" i="7"/>
  <c r="P289" i="7"/>
  <c r="BK289" i="7"/>
  <c r="J289" i="7"/>
  <c r="BE289" i="7"/>
  <c r="BI287" i="7"/>
  <c r="BH287" i="7"/>
  <c r="BG287" i="7"/>
  <c r="BF287" i="7"/>
  <c r="T287" i="7"/>
  <c r="R287" i="7"/>
  <c r="P287" i="7"/>
  <c r="BK287" i="7"/>
  <c r="J287" i="7"/>
  <c r="BE287" i="7"/>
  <c r="BI285" i="7"/>
  <c r="BH285" i="7"/>
  <c r="BG285" i="7"/>
  <c r="BF285" i="7"/>
  <c r="T285" i="7"/>
  <c r="R285" i="7"/>
  <c r="P285" i="7"/>
  <c r="BK285" i="7"/>
  <c r="J285" i="7"/>
  <c r="BE285" i="7"/>
  <c r="BI283" i="7"/>
  <c r="BH283" i="7"/>
  <c r="BG283" i="7"/>
  <c r="BF283" i="7"/>
  <c r="T283" i="7"/>
  <c r="T282" i="7"/>
  <c r="T281" i="7" s="1"/>
  <c r="R283" i="7"/>
  <c r="P283" i="7"/>
  <c r="P282" i="7"/>
  <c r="P281" i="7" s="1"/>
  <c r="BK283" i="7"/>
  <c r="J283" i="7"/>
  <c r="BE283" i="7"/>
  <c r="BI277" i="7"/>
  <c r="BH277" i="7"/>
  <c r="BG277" i="7"/>
  <c r="BF277" i="7"/>
  <c r="T277" i="7"/>
  <c r="R277" i="7"/>
  <c r="P277" i="7"/>
  <c r="BK277" i="7"/>
  <c r="J277" i="7"/>
  <c r="BE277" i="7" s="1"/>
  <c r="BI275" i="7"/>
  <c r="BH275" i="7"/>
  <c r="BG275" i="7"/>
  <c r="BF275" i="7"/>
  <c r="T275" i="7"/>
  <c r="R275" i="7"/>
  <c r="P275" i="7"/>
  <c r="BK275" i="7"/>
  <c r="J275" i="7"/>
  <c r="BE275" i="7" s="1"/>
  <c r="BI273" i="7"/>
  <c r="BH273" i="7"/>
  <c r="BG273" i="7"/>
  <c r="BF273" i="7"/>
  <c r="T273" i="7"/>
  <c r="R273" i="7"/>
  <c r="P273" i="7"/>
  <c r="BK273" i="7"/>
  <c r="J273" i="7"/>
  <c r="BE273" i="7" s="1"/>
  <c r="BI271" i="7"/>
  <c r="BH271" i="7"/>
  <c r="BG271" i="7"/>
  <c r="BF271" i="7"/>
  <c r="T271" i="7"/>
  <c r="R271" i="7"/>
  <c r="P271" i="7"/>
  <c r="BK271" i="7"/>
  <c r="J271" i="7"/>
  <c r="BE271" i="7" s="1"/>
  <c r="BI269" i="7"/>
  <c r="BH269" i="7"/>
  <c r="BG269" i="7"/>
  <c r="BF269" i="7"/>
  <c r="T269" i="7"/>
  <c r="R269" i="7"/>
  <c r="P269" i="7"/>
  <c r="BK269" i="7"/>
  <c r="J269" i="7"/>
  <c r="BE269" i="7" s="1"/>
  <c r="BI267" i="7"/>
  <c r="BH267" i="7"/>
  <c r="BG267" i="7"/>
  <c r="BF267" i="7"/>
  <c r="T267" i="7"/>
  <c r="R267" i="7"/>
  <c r="P267" i="7"/>
  <c r="BK267" i="7"/>
  <c r="J267" i="7"/>
  <c r="BE267" i="7"/>
  <c r="BI264" i="7"/>
  <c r="BH264" i="7"/>
  <c r="BG264" i="7"/>
  <c r="BF264" i="7"/>
  <c r="T264" i="7"/>
  <c r="R264" i="7"/>
  <c r="P264" i="7"/>
  <c r="BK264" i="7"/>
  <c r="J264" i="7"/>
  <c r="BE264" i="7" s="1"/>
  <c r="BI261" i="7"/>
  <c r="BH261" i="7"/>
  <c r="BG261" i="7"/>
  <c r="BF261" i="7"/>
  <c r="T261" i="7"/>
  <c r="R261" i="7"/>
  <c r="P261" i="7"/>
  <c r="BK261" i="7"/>
  <c r="J261" i="7"/>
  <c r="BE261" i="7"/>
  <c r="BI260" i="7"/>
  <c r="BH260" i="7"/>
  <c r="BG260" i="7"/>
  <c r="BF260" i="7"/>
  <c r="T260" i="7"/>
  <c r="R260" i="7"/>
  <c r="P260" i="7"/>
  <c r="BK260" i="7"/>
  <c r="J260" i="7"/>
  <c r="BE260" i="7" s="1"/>
  <c r="BI257" i="7"/>
  <c r="BH257" i="7"/>
  <c r="BG257" i="7"/>
  <c r="BF257" i="7"/>
  <c r="T257" i="7"/>
  <c r="R257" i="7"/>
  <c r="P257" i="7"/>
  <c r="BK257" i="7"/>
  <c r="J257" i="7"/>
  <c r="BE257" i="7"/>
  <c r="BI255" i="7"/>
  <c r="BH255" i="7"/>
  <c r="BG255" i="7"/>
  <c r="BF255" i="7"/>
  <c r="T255" i="7"/>
  <c r="R255" i="7"/>
  <c r="P255" i="7"/>
  <c r="BK255" i="7"/>
  <c r="J255" i="7"/>
  <c r="BE255" i="7" s="1"/>
  <c r="BI253" i="7"/>
  <c r="BH253" i="7"/>
  <c r="BG253" i="7"/>
  <c r="BF253" i="7"/>
  <c r="T253" i="7"/>
  <c r="R253" i="7"/>
  <c r="P253" i="7"/>
  <c r="BK253" i="7"/>
  <c r="J253" i="7"/>
  <c r="BE253" i="7"/>
  <c r="BI251" i="7"/>
  <c r="BH251" i="7"/>
  <c r="BG251" i="7"/>
  <c r="BF251" i="7"/>
  <c r="T251" i="7"/>
  <c r="R251" i="7"/>
  <c r="P251" i="7"/>
  <c r="BK251" i="7"/>
  <c r="J251" i="7"/>
  <c r="BE251" i="7" s="1"/>
  <c r="BI249" i="7"/>
  <c r="BH249" i="7"/>
  <c r="BG249" i="7"/>
  <c r="BF249" i="7"/>
  <c r="T249" i="7"/>
  <c r="R249" i="7"/>
  <c r="P249" i="7"/>
  <c r="BK249" i="7"/>
  <c r="J249" i="7"/>
  <c r="BE249" i="7"/>
  <c r="BI247" i="7"/>
  <c r="BH247" i="7"/>
  <c r="BG247" i="7"/>
  <c r="BF247" i="7"/>
  <c r="T247" i="7"/>
  <c r="R247" i="7"/>
  <c r="P247" i="7"/>
  <c r="BK247" i="7"/>
  <c r="J247" i="7"/>
  <c r="BE247" i="7" s="1"/>
  <c r="BI245" i="7"/>
  <c r="BH245" i="7"/>
  <c r="BG245" i="7"/>
  <c r="BF245" i="7"/>
  <c r="T245" i="7"/>
  <c r="R245" i="7"/>
  <c r="P245" i="7"/>
  <c r="BK245" i="7"/>
  <c r="J245" i="7"/>
  <c r="BE245" i="7"/>
  <c r="BI242" i="7"/>
  <c r="BH242" i="7"/>
  <c r="BG242" i="7"/>
  <c r="BF242" i="7"/>
  <c r="T242" i="7"/>
  <c r="R242" i="7"/>
  <c r="P242" i="7"/>
  <c r="BK242" i="7"/>
  <c r="J242" i="7"/>
  <c r="BE242" i="7" s="1"/>
  <c r="BI240" i="7"/>
  <c r="BH240" i="7"/>
  <c r="BG240" i="7"/>
  <c r="BF240" i="7"/>
  <c r="T240" i="7"/>
  <c r="R240" i="7"/>
  <c r="P240" i="7"/>
  <c r="BK240" i="7"/>
  <c r="J240" i="7"/>
  <c r="BE240" i="7"/>
  <c r="BI238" i="7"/>
  <c r="BH238" i="7"/>
  <c r="BG238" i="7"/>
  <c r="BF238" i="7"/>
  <c r="T238" i="7"/>
  <c r="R238" i="7"/>
  <c r="P238" i="7"/>
  <c r="BK238" i="7"/>
  <c r="J238" i="7"/>
  <c r="BE238" i="7" s="1"/>
  <c r="BI236" i="7"/>
  <c r="BH236" i="7"/>
  <c r="BG236" i="7"/>
  <c r="BF236" i="7"/>
  <c r="T236" i="7"/>
  <c r="R236" i="7"/>
  <c r="P236" i="7"/>
  <c r="BK236" i="7"/>
  <c r="J236" i="7"/>
  <c r="BE236" i="7"/>
  <c r="BI234" i="7"/>
  <c r="BH234" i="7"/>
  <c r="BG234" i="7"/>
  <c r="BF234" i="7"/>
  <c r="T234" i="7"/>
  <c r="R234" i="7"/>
  <c r="P234" i="7"/>
  <c r="BK234" i="7"/>
  <c r="J234" i="7"/>
  <c r="BE234" i="7" s="1"/>
  <c r="BI232" i="7"/>
  <c r="BH232" i="7"/>
  <c r="BG232" i="7"/>
  <c r="BF232" i="7"/>
  <c r="T232" i="7"/>
  <c r="R232" i="7"/>
  <c r="P232" i="7"/>
  <c r="BK232" i="7"/>
  <c r="J232" i="7"/>
  <c r="BE232" i="7"/>
  <c r="BI231" i="7"/>
  <c r="BH231" i="7"/>
  <c r="BG231" i="7"/>
  <c r="BF231" i="7"/>
  <c r="T231" i="7"/>
  <c r="R231" i="7"/>
  <c r="P231" i="7"/>
  <c r="BK231" i="7"/>
  <c r="J231" i="7"/>
  <c r="BE231" i="7" s="1"/>
  <c r="BI229" i="7"/>
  <c r="BH229" i="7"/>
  <c r="BG229" i="7"/>
  <c r="BF229" i="7"/>
  <c r="T229" i="7"/>
  <c r="R229" i="7"/>
  <c r="P229" i="7"/>
  <c r="BK229" i="7"/>
  <c r="J229" i="7"/>
  <c r="BE229" i="7"/>
  <c r="BI227" i="7"/>
  <c r="BH227" i="7"/>
  <c r="BG227" i="7"/>
  <c r="BF227" i="7"/>
  <c r="T227" i="7"/>
  <c r="R227" i="7"/>
  <c r="P227" i="7"/>
  <c r="BK227" i="7"/>
  <c r="J227" i="7"/>
  <c r="BE227" i="7" s="1"/>
  <c r="BI225" i="7"/>
  <c r="BH225" i="7"/>
  <c r="BG225" i="7"/>
  <c r="BF225" i="7"/>
  <c r="T225" i="7"/>
  <c r="R225" i="7"/>
  <c r="P225" i="7"/>
  <c r="BK225" i="7"/>
  <c r="J225" i="7"/>
  <c r="BE225" i="7"/>
  <c r="BI223" i="7"/>
  <c r="BH223" i="7"/>
  <c r="BG223" i="7"/>
  <c r="BF223" i="7"/>
  <c r="T223" i="7"/>
  <c r="R223" i="7"/>
  <c r="P223" i="7"/>
  <c r="BK223" i="7"/>
  <c r="J223" i="7"/>
  <c r="BE223" i="7" s="1"/>
  <c r="BI221" i="7"/>
  <c r="BH221" i="7"/>
  <c r="BG221" i="7"/>
  <c r="BF221" i="7"/>
  <c r="T221" i="7"/>
  <c r="R221" i="7"/>
  <c r="P221" i="7"/>
  <c r="BK221" i="7"/>
  <c r="J221" i="7"/>
  <c r="BE221" i="7"/>
  <c r="BI220" i="7"/>
  <c r="BH220" i="7"/>
  <c r="BG220" i="7"/>
  <c r="BF220" i="7"/>
  <c r="T220" i="7"/>
  <c r="R220" i="7"/>
  <c r="P220" i="7"/>
  <c r="BK220" i="7"/>
  <c r="J220" i="7"/>
  <c r="BE220" i="7" s="1"/>
  <c r="BI218" i="7"/>
  <c r="BH218" i="7"/>
  <c r="BG218" i="7"/>
  <c r="BF218" i="7"/>
  <c r="T218" i="7"/>
  <c r="R218" i="7"/>
  <c r="P218" i="7"/>
  <c r="BK218" i="7"/>
  <c r="J218" i="7"/>
  <c r="BE218" i="7"/>
  <c r="BI216" i="7"/>
  <c r="BH216" i="7"/>
  <c r="BG216" i="7"/>
  <c r="BF216" i="7"/>
  <c r="T216" i="7"/>
  <c r="R216" i="7"/>
  <c r="P216" i="7"/>
  <c r="BK216" i="7"/>
  <c r="J216" i="7"/>
  <c r="BE216" i="7" s="1"/>
  <c r="BI214" i="7"/>
  <c r="BH214" i="7"/>
  <c r="BG214" i="7"/>
  <c r="BF214" i="7"/>
  <c r="T214" i="7"/>
  <c r="R214" i="7"/>
  <c r="P214" i="7"/>
  <c r="BK214" i="7"/>
  <c r="J214" i="7"/>
  <c r="BE214" i="7"/>
  <c r="BI211" i="7"/>
  <c r="BH211" i="7"/>
  <c r="BG211" i="7"/>
  <c r="BF211" i="7"/>
  <c r="T211" i="7"/>
  <c r="R211" i="7"/>
  <c r="P211" i="7"/>
  <c r="BK211" i="7"/>
  <c r="J211" i="7"/>
  <c r="BE211" i="7" s="1"/>
  <c r="BI208" i="7"/>
  <c r="BH208" i="7"/>
  <c r="BG208" i="7"/>
  <c r="BF208" i="7"/>
  <c r="T208" i="7"/>
  <c r="R208" i="7"/>
  <c r="P208" i="7"/>
  <c r="BK208" i="7"/>
  <c r="J208" i="7"/>
  <c r="BE208" i="7"/>
  <c r="BI205" i="7"/>
  <c r="BH205" i="7"/>
  <c r="BG205" i="7"/>
  <c r="BF205" i="7"/>
  <c r="T205" i="7"/>
  <c r="R205" i="7"/>
  <c r="P205" i="7"/>
  <c r="BK205" i="7"/>
  <c r="J205" i="7"/>
  <c r="BE205" i="7" s="1"/>
  <c r="BI202" i="7"/>
  <c r="BH202" i="7"/>
  <c r="BG202" i="7"/>
  <c r="BF202" i="7"/>
  <c r="T202" i="7"/>
  <c r="R202" i="7"/>
  <c r="P202" i="7"/>
  <c r="BK202" i="7"/>
  <c r="J202" i="7"/>
  <c r="BE202" i="7"/>
  <c r="BI200" i="7"/>
  <c r="BH200" i="7"/>
  <c r="BG200" i="7"/>
  <c r="BF200" i="7"/>
  <c r="T200" i="7"/>
  <c r="R200" i="7"/>
  <c r="P200" i="7"/>
  <c r="BK200" i="7"/>
  <c r="J200" i="7"/>
  <c r="BE200" i="7" s="1"/>
  <c r="BI198" i="7"/>
  <c r="BH198" i="7"/>
  <c r="BG198" i="7"/>
  <c r="BF198" i="7"/>
  <c r="T198" i="7"/>
  <c r="R198" i="7"/>
  <c r="P198" i="7"/>
  <c r="BK198" i="7"/>
  <c r="J198" i="7"/>
  <c r="BE198" i="7"/>
  <c r="BI195" i="7"/>
  <c r="BH195" i="7"/>
  <c r="BG195" i="7"/>
  <c r="BF195" i="7"/>
  <c r="T195" i="7"/>
  <c r="R195" i="7"/>
  <c r="P195" i="7"/>
  <c r="BK195" i="7"/>
  <c r="J195" i="7"/>
  <c r="BE195" i="7" s="1"/>
  <c r="BI193" i="7"/>
  <c r="BH193" i="7"/>
  <c r="BG193" i="7"/>
  <c r="BF193" i="7"/>
  <c r="T193" i="7"/>
  <c r="R193" i="7"/>
  <c r="P193" i="7"/>
  <c r="BK193" i="7"/>
  <c r="J193" i="7"/>
  <c r="BE193" i="7"/>
  <c r="BI190" i="7"/>
  <c r="BH190" i="7"/>
  <c r="BG190" i="7"/>
  <c r="BF190" i="7"/>
  <c r="T190" i="7"/>
  <c r="R190" i="7"/>
  <c r="P190" i="7"/>
  <c r="BK190" i="7"/>
  <c r="J190" i="7"/>
  <c r="BE190" i="7" s="1"/>
  <c r="BI188" i="7"/>
  <c r="BH188" i="7"/>
  <c r="BG188" i="7"/>
  <c r="BF188" i="7"/>
  <c r="T188" i="7"/>
  <c r="R188" i="7"/>
  <c r="P188" i="7"/>
  <c r="BK188" i="7"/>
  <c r="J188" i="7"/>
  <c r="BE188" i="7"/>
  <c r="BI185" i="7"/>
  <c r="BH185" i="7"/>
  <c r="BG185" i="7"/>
  <c r="BF185" i="7"/>
  <c r="T185" i="7"/>
  <c r="R185" i="7"/>
  <c r="P185" i="7"/>
  <c r="BK185" i="7"/>
  <c r="J185" i="7"/>
  <c r="BE185" i="7" s="1"/>
  <c r="BI183" i="7"/>
  <c r="BH183" i="7"/>
  <c r="BG183" i="7"/>
  <c r="BF183" i="7"/>
  <c r="T183" i="7"/>
  <c r="R183" i="7"/>
  <c r="P183" i="7"/>
  <c r="BK183" i="7"/>
  <c r="J183" i="7"/>
  <c r="BE183" i="7"/>
  <c r="BI180" i="7"/>
  <c r="BH180" i="7"/>
  <c r="BG180" i="7"/>
  <c r="BF180" i="7"/>
  <c r="T180" i="7"/>
  <c r="R180" i="7"/>
  <c r="P180" i="7"/>
  <c r="BK180" i="7"/>
  <c r="J180" i="7"/>
  <c r="BE180" i="7" s="1"/>
  <c r="BI178" i="7"/>
  <c r="BH178" i="7"/>
  <c r="BG178" i="7"/>
  <c r="BF178" i="7"/>
  <c r="T178" i="7"/>
  <c r="R178" i="7"/>
  <c r="P178" i="7"/>
  <c r="BK178" i="7"/>
  <c r="J178" i="7"/>
  <c r="BE178" i="7"/>
  <c r="BI176" i="7"/>
  <c r="BH176" i="7"/>
  <c r="BG176" i="7"/>
  <c r="BF176" i="7"/>
  <c r="T176" i="7"/>
  <c r="R176" i="7"/>
  <c r="P176" i="7"/>
  <c r="BK176" i="7"/>
  <c r="J176" i="7"/>
  <c r="BE176" i="7" s="1"/>
  <c r="BI174" i="7"/>
  <c r="BH174" i="7"/>
  <c r="BG174" i="7"/>
  <c r="BF174" i="7"/>
  <c r="T174" i="7"/>
  <c r="R174" i="7"/>
  <c r="P174" i="7"/>
  <c r="BK174" i="7"/>
  <c r="J174" i="7"/>
  <c r="BE174" i="7"/>
  <c r="BI171" i="7"/>
  <c r="BH171" i="7"/>
  <c r="BG171" i="7"/>
  <c r="BF171" i="7"/>
  <c r="T171" i="7"/>
  <c r="R171" i="7"/>
  <c r="P171" i="7"/>
  <c r="BK171" i="7"/>
  <c r="J171" i="7"/>
  <c r="BE171" i="7" s="1"/>
  <c r="BI168" i="7"/>
  <c r="BH168" i="7"/>
  <c r="BG168" i="7"/>
  <c r="BF168" i="7"/>
  <c r="T168" i="7"/>
  <c r="R168" i="7"/>
  <c r="P168" i="7"/>
  <c r="BK168" i="7"/>
  <c r="J168" i="7"/>
  <c r="BE168" i="7"/>
  <c r="BI165" i="7"/>
  <c r="BH165" i="7"/>
  <c r="BG165" i="7"/>
  <c r="BF165" i="7"/>
  <c r="T165" i="7"/>
  <c r="R165" i="7"/>
  <c r="P165" i="7"/>
  <c r="BK165" i="7"/>
  <c r="J165" i="7"/>
  <c r="BE165" i="7" s="1"/>
  <c r="BI163" i="7"/>
  <c r="BH163" i="7"/>
  <c r="BG163" i="7"/>
  <c r="BF163" i="7"/>
  <c r="T163" i="7"/>
  <c r="R163" i="7"/>
  <c r="P163" i="7"/>
  <c r="BK163" i="7"/>
  <c r="J163" i="7"/>
  <c r="BE163" i="7"/>
  <c r="BI161" i="7"/>
  <c r="BH161" i="7"/>
  <c r="BG161" i="7"/>
  <c r="BF161" i="7"/>
  <c r="T161" i="7"/>
  <c r="R161" i="7"/>
  <c r="P161" i="7"/>
  <c r="BK161" i="7"/>
  <c r="J161" i="7"/>
  <c r="BE161" i="7" s="1"/>
  <c r="BI159" i="7"/>
  <c r="BH159" i="7"/>
  <c r="BG159" i="7"/>
  <c r="BF159" i="7"/>
  <c r="T159" i="7"/>
  <c r="R159" i="7"/>
  <c r="P159" i="7"/>
  <c r="BK159" i="7"/>
  <c r="J159" i="7"/>
  <c r="BE159" i="7"/>
  <c r="BI156" i="7"/>
  <c r="BH156" i="7"/>
  <c r="BG156" i="7"/>
  <c r="BF156" i="7"/>
  <c r="T156" i="7"/>
  <c r="R156" i="7"/>
  <c r="P156" i="7"/>
  <c r="BK156" i="7"/>
  <c r="J156" i="7"/>
  <c r="BE156" i="7" s="1"/>
  <c r="BI153" i="7"/>
  <c r="BH153" i="7"/>
  <c r="BG153" i="7"/>
  <c r="BF153" i="7"/>
  <c r="T153" i="7"/>
  <c r="R153" i="7"/>
  <c r="P153" i="7"/>
  <c r="BK153" i="7"/>
  <c r="J153" i="7"/>
  <c r="BE153" i="7"/>
  <c r="BI151" i="7"/>
  <c r="BH151" i="7"/>
  <c r="BG151" i="7"/>
  <c r="BF151" i="7"/>
  <c r="T151" i="7"/>
  <c r="R151" i="7"/>
  <c r="P151" i="7"/>
  <c r="BK151" i="7"/>
  <c r="J151" i="7"/>
  <c r="BE151" i="7" s="1"/>
  <c r="BI148" i="7"/>
  <c r="BH148" i="7"/>
  <c r="BG148" i="7"/>
  <c r="BF148" i="7"/>
  <c r="T148" i="7"/>
  <c r="R148" i="7"/>
  <c r="P148" i="7"/>
  <c r="BK148" i="7"/>
  <c r="J148" i="7"/>
  <c r="BE148" i="7"/>
  <c r="BI145" i="7"/>
  <c r="BH145" i="7"/>
  <c r="BG145" i="7"/>
  <c r="BF145" i="7"/>
  <c r="T145" i="7"/>
  <c r="R145" i="7"/>
  <c r="P145" i="7"/>
  <c r="BK145" i="7"/>
  <c r="J145" i="7"/>
  <c r="BE145" i="7" s="1"/>
  <c r="BI142" i="7"/>
  <c r="BH142" i="7"/>
  <c r="BG142" i="7"/>
  <c r="BF142" i="7"/>
  <c r="T142" i="7"/>
  <c r="R142" i="7"/>
  <c r="P142" i="7"/>
  <c r="BK142" i="7"/>
  <c r="J142" i="7"/>
  <c r="BE142" i="7"/>
  <c r="BI139" i="7"/>
  <c r="BH139" i="7"/>
  <c r="BG139" i="7"/>
  <c r="BF139" i="7"/>
  <c r="T139" i="7"/>
  <c r="R139" i="7"/>
  <c r="P139" i="7"/>
  <c r="BK139" i="7"/>
  <c r="J139" i="7"/>
  <c r="BE139" i="7" s="1"/>
  <c r="BI137" i="7"/>
  <c r="BH137" i="7"/>
  <c r="BG137" i="7"/>
  <c r="BF137" i="7"/>
  <c r="T137" i="7"/>
  <c r="R137" i="7"/>
  <c r="P137" i="7"/>
  <c r="BK137" i="7"/>
  <c r="J137" i="7"/>
  <c r="BE137" i="7"/>
  <c r="BI134" i="7"/>
  <c r="BH134" i="7"/>
  <c r="BG134" i="7"/>
  <c r="BF134" i="7"/>
  <c r="T134" i="7"/>
  <c r="R134" i="7"/>
  <c r="P134" i="7"/>
  <c r="BK134" i="7"/>
  <c r="J134" i="7"/>
  <c r="BE134" i="7" s="1"/>
  <c r="BI132" i="7"/>
  <c r="BH132" i="7"/>
  <c r="BG132" i="7"/>
  <c r="BF132" i="7"/>
  <c r="T132" i="7"/>
  <c r="R132" i="7"/>
  <c r="P132" i="7"/>
  <c r="BK132" i="7"/>
  <c r="J132" i="7"/>
  <c r="BE132" i="7"/>
  <c r="BI129" i="7"/>
  <c r="BH129" i="7"/>
  <c r="BG129" i="7"/>
  <c r="BF129" i="7"/>
  <c r="T129" i="7"/>
  <c r="R129" i="7"/>
  <c r="P129" i="7"/>
  <c r="BK129" i="7"/>
  <c r="J129" i="7"/>
  <c r="BE129" i="7" s="1"/>
  <c r="BI127" i="7"/>
  <c r="BH127" i="7"/>
  <c r="BG127" i="7"/>
  <c r="BF127" i="7"/>
  <c r="T127" i="7"/>
  <c r="R127" i="7"/>
  <c r="P127" i="7"/>
  <c r="BK127" i="7"/>
  <c r="J127" i="7"/>
  <c r="BE127" i="7"/>
  <c r="BI124" i="7"/>
  <c r="BH124" i="7"/>
  <c r="BG124" i="7"/>
  <c r="BF124" i="7"/>
  <c r="T124" i="7"/>
  <c r="R124" i="7"/>
  <c r="P124" i="7"/>
  <c r="BK124" i="7"/>
  <c r="J124" i="7"/>
  <c r="BE124" i="7" s="1"/>
  <c r="BI122" i="7"/>
  <c r="BH122" i="7"/>
  <c r="BG122" i="7"/>
  <c r="BF122" i="7"/>
  <c r="T122" i="7"/>
  <c r="R122" i="7"/>
  <c r="P122" i="7"/>
  <c r="BK122" i="7"/>
  <c r="J122" i="7"/>
  <c r="BE122" i="7"/>
  <c r="BI119" i="7"/>
  <c r="BH119" i="7"/>
  <c r="BG119" i="7"/>
  <c r="BF119" i="7"/>
  <c r="T119" i="7"/>
  <c r="R119" i="7"/>
  <c r="P119" i="7"/>
  <c r="BK119" i="7"/>
  <c r="J119" i="7"/>
  <c r="BE119" i="7" s="1"/>
  <c r="BI117" i="7"/>
  <c r="BH117" i="7"/>
  <c r="BG117" i="7"/>
  <c r="BF117" i="7"/>
  <c r="T117" i="7"/>
  <c r="R117" i="7"/>
  <c r="P117" i="7"/>
  <c r="BK117" i="7"/>
  <c r="J117" i="7"/>
  <c r="BE117" i="7"/>
  <c r="BI114" i="7"/>
  <c r="BH114" i="7"/>
  <c r="BG114" i="7"/>
  <c r="BF114" i="7"/>
  <c r="T114" i="7"/>
  <c r="R114" i="7"/>
  <c r="P114" i="7"/>
  <c r="BK114" i="7"/>
  <c r="J114" i="7"/>
  <c r="BE114" i="7" s="1"/>
  <c r="BI112" i="7"/>
  <c r="BH112" i="7"/>
  <c r="BG112" i="7"/>
  <c r="BF112" i="7"/>
  <c r="T112" i="7"/>
  <c r="R112" i="7"/>
  <c r="P112" i="7"/>
  <c r="BK112" i="7"/>
  <c r="J112" i="7"/>
  <c r="BE112" i="7"/>
  <c r="BI110" i="7"/>
  <c r="BH110" i="7"/>
  <c r="BG110" i="7"/>
  <c r="BF110" i="7"/>
  <c r="T110" i="7"/>
  <c r="R110" i="7"/>
  <c r="P110" i="7"/>
  <c r="BK110" i="7"/>
  <c r="J110" i="7"/>
  <c r="BE110" i="7" s="1"/>
  <c r="BI108" i="7"/>
  <c r="BH108" i="7"/>
  <c r="BG108" i="7"/>
  <c r="BF108" i="7"/>
  <c r="T108" i="7"/>
  <c r="R108" i="7"/>
  <c r="P108" i="7"/>
  <c r="BK108" i="7"/>
  <c r="J108" i="7"/>
  <c r="BE108" i="7"/>
  <c r="BI105" i="7"/>
  <c r="BH105" i="7"/>
  <c r="BG105" i="7"/>
  <c r="BF105" i="7"/>
  <c r="T105" i="7"/>
  <c r="R105" i="7"/>
  <c r="P105" i="7"/>
  <c r="BK105" i="7"/>
  <c r="J105" i="7"/>
  <c r="BE105" i="7" s="1"/>
  <c r="BI102" i="7"/>
  <c r="BH102" i="7"/>
  <c r="BG102" i="7"/>
  <c r="BF102" i="7"/>
  <c r="T102" i="7"/>
  <c r="R102" i="7"/>
  <c r="P102" i="7"/>
  <c r="BK102" i="7"/>
  <c r="J102" i="7"/>
  <c r="BE102" i="7"/>
  <c r="BI100" i="7"/>
  <c r="BH100" i="7"/>
  <c r="BG100" i="7"/>
  <c r="BF100" i="7"/>
  <c r="T100" i="7"/>
  <c r="R100" i="7"/>
  <c r="P100" i="7"/>
  <c r="BK100" i="7"/>
  <c r="J100" i="7"/>
  <c r="BE100" i="7" s="1"/>
  <c r="BI97" i="7"/>
  <c r="BH97" i="7"/>
  <c r="BG97" i="7"/>
  <c r="BF97" i="7"/>
  <c r="T97" i="7"/>
  <c r="R97" i="7"/>
  <c r="P97" i="7"/>
  <c r="BK97" i="7"/>
  <c r="J97" i="7"/>
  <c r="BE97" i="7"/>
  <c r="BI95" i="7"/>
  <c r="BH95" i="7"/>
  <c r="BG95" i="7"/>
  <c r="BF95" i="7"/>
  <c r="T95" i="7"/>
  <c r="T89" i="7" s="1"/>
  <c r="T88" i="7" s="1"/>
  <c r="T87" i="7" s="1"/>
  <c r="R95" i="7"/>
  <c r="P95" i="7"/>
  <c r="BK95" i="7"/>
  <c r="J95" i="7"/>
  <c r="BE95" i="7" s="1"/>
  <c r="BI92" i="7"/>
  <c r="BH92" i="7"/>
  <c r="BG92" i="7"/>
  <c r="BF92" i="7"/>
  <c r="T92" i="7"/>
  <c r="R92" i="7"/>
  <c r="P92" i="7"/>
  <c r="BK92" i="7"/>
  <c r="J92" i="7"/>
  <c r="BE92" i="7"/>
  <c r="BI90" i="7"/>
  <c r="BH90" i="7"/>
  <c r="F35" i="7"/>
  <c r="BC59" i="1" s="1"/>
  <c r="BG90" i="7"/>
  <c r="BF90" i="7"/>
  <c r="J33" i="7" s="1"/>
  <c r="AW59" i="1" s="1"/>
  <c r="F33" i="7"/>
  <c r="BA59" i="1" s="1"/>
  <c r="T90" i="7"/>
  <c r="R90" i="7"/>
  <c r="R89" i="7"/>
  <c r="R88" i="7"/>
  <c r="P90" i="7"/>
  <c r="BK90" i="7"/>
  <c r="BK89" i="7"/>
  <c r="J90" i="7"/>
  <c r="BE90" i="7" s="1"/>
  <c r="J83" i="7"/>
  <c r="F83" i="7"/>
  <c r="F81" i="7"/>
  <c r="E79" i="7"/>
  <c r="J55" i="7"/>
  <c r="F55" i="7"/>
  <c r="F53" i="7"/>
  <c r="E51" i="7"/>
  <c r="J20" i="7"/>
  <c r="E20" i="7"/>
  <c r="F56" i="7" s="1"/>
  <c r="F84" i="7"/>
  <c r="J19" i="7"/>
  <c r="J14" i="7"/>
  <c r="J53" i="7" s="1"/>
  <c r="J81" i="7"/>
  <c r="E7" i="7"/>
  <c r="E75" i="7"/>
  <c r="E47" i="7"/>
  <c r="AY58" i="1"/>
  <c r="AX58" i="1"/>
  <c r="BI210" i="6"/>
  <c r="BH210" i="6"/>
  <c r="BG210" i="6"/>
  <c r="BF210" i="6"/>
  <c r="T210" i="6"/>
  <c r="R210" i="6"/>
  <c r="P210" i="6"/>
  <c r="BK210" i="6"/>
  <c r="J210" i="6"/>
  <c r="BE210" i="6"/>
  <c r="BI208" i="6"/>
  <c r="BH208" i="6"/>
  <c r="BG208" i="6"/>
  <c r="BF208" i="6"/>
  <c r="T208" i="6"/>
  <c r="T207" i="6" s="1"/>
  <c r="T206" i="6" s="1"/>
  <c r="R208" i="6"/>
  <c r="P208" i="6"/>
  <c r="P207" i="6"/>
  <c r="P206" i="6" s="1"/>
  <c r="BK208" i="6"/>
  <c r="BK207" i="6"/>
  <c r="BK206" i="6" s="1"/>
  <c r="J206" i="6" s="1"/>
  <c r="J68" i="6" s="1"/>
  <c r="J207" i="6"/>
  <c r="J69" i="6" s="1"/>
  <c r="J208" i="6"/>
  <c r="BE208" i="6"/>
  <c r="BI204" i="6"/>
  <c r="BH204" i="6"/>
  <c r="BG204" i="6"/>
  <c r="BF204" i="6"/>
  <c r="T204" i="6"/>
  <c r="R204" i="6"/>
  <c r="P204" i="6"/>
  <c r="BK204" i="6"/>
  <c r="J204" i="6"/>
  <c r="BE204" i="6"/>
  <c r="BI202" i="6"/>
  <c r="BH202" i="6"/>
  <c r="BG202" i="6"/>
  <c r="BF202" i="6"/>
  <c r="T202" i="6"/>
  <c r="R202" i="6"/>
  <c r="P202" i="6"/>
  <c r="BK202" i="6"/>
  <c r="J202" i="6"/>
  <c r="BE202" i="6" s="1"/>
  <c r="BI200" i="6"/>
  <c r="BH200" i="6"/>
  <c r="BG200" i="6"/>
  <c r="BF200" i="6"/>
  <c r="T200" i="6"/>
  <c r="T199" i="6"/>
  <c r="R200" i="6"/>
  <c r="R199" i="6" s="1"/>
  <c r="P200" i="6"/>
  <c r="P199" i="6"/>
  <c r="BK200" i="6"/>
  <c r="J200" i="6"/>
  <c r="BE200" i="6" s="1"/>
  <c r="BI196" i="6"/>
  <c r="BH196" i="6"/>
  <c r="BG196" i="6"/>
  <c r="BF196" i="6"/>
  <c r="T196" i="6"/>
  <c r="T195" i="6"/>
  <c r="R196" i="6"/>
  <c r="R195" i="6" s="1"/>
  <c r="P196" i="6"/>
  <c r="P195" i="6"/>
  <c r="BK196" i="6"/>
  <c r="BK195" i="6" s="1"/>
  <c r="J195" i="6" s="1"/>
  <c r="J66" i="6" s="1"/>
  <c r="J196" i="6"/>
  <c r="BE196" i="6" s="1"/>
  <c r="BI193" i="6"/>
  <c r="BH193" i="6"/>
  <c r="BG193" i="6"/>
  <c r="BF193" i="6"/>
  <c r="T193" i="6"/>
  <c r="R193" i="6"/>
  <c r="P193" i="6"/>
  <c r="BK193" i="6"/>
  <c r="J193" i="6"/>
  <c r="BE193" i="6"/>
  <c r="BI190" i="6"/>
  <c r="BH190" i="6"/>
  <c r="BG190" i="6"/>
  <c r="BF190" i="6"/>
  <c r="T190" i="6"/>
  <c r="R190" i="6"/>
  <c r="P190" i="6"/>
  <c r="BK190" i="6"/>
  <c r="J190" i="6"/>
  <c r="BE190" i="6" s="1"/>
  <c r="BI188" i="6"/>
  <c r="BH188" i="6"/>
  <c r="BG188" i="6"/>
  <c r="BF188" i="6"/>
  <c r="T188" i="6"/>
  <c r="R188" i="6"/>
  <c r="P188" i="6"/>
  <c r="BK188" i="6"/>
  <c r="J188" i="6"/>
  <c r="BE188" i="6"/>
  <c r="BI186" i="6"/>
  <c r="BH186" i="6"/>
  <c r="BG186" i="6"/>
  <c r="BF186" i="6"/>
  <c r="T186" i="6"/>
  <c r="R186" i="6"/>
  <c r="P186" i="6"/>
  <c r="BK186" i="6"/>
  <c r="J186" i="6"/>
  <c r="BE186" i="6" s="1"/>
  <c r="BI184" i="6"/>
  <c r="BH184" i="6"/>
  <c r="BG184" i="6"/>
  <c r="BF184" i="6"/>
  <c r="T184" i="6"/>
  <c r="R184" i="6"/>
  <c r="P184" i="6"/>
  <c r="BK184" i="6"/>
  <c r="J184" i="6"/>
  <c r="BE184" i="6"/>
  <c r="BI182" i="6"/>
  <c r="BH182" i="6"/>
  <c r="BG182" i="6"/>
  <c r="BF182" i="6"/>
  <c r="T182" i="6"/>
  <c r="R182" i="6"/>
  <c r="P182" i="6"/>
  <c r="BK182" i="6"/>
  <c r="J182" i="6"/>
  <c r="BE182" i="6" s="1"/>
  <c r="BI180" i="6"/>
  <c r="BH180" i="6"/>
  <c r="BG180" i="6"/>
  <c r="BF180" i="6"/>
  <c r="T180" i="6"/>
  <c r="R180" i="6"/>
  <c r="P180" i="6"/>
  <c r="BK180" i="6"/>
  <c r="J180" i="6"/>
  <c r="BE180" i="6"/>
  <c r="BI178" i="6"/>
  <c r="BH178" i="6"/>
  <c r="BG178" i="6"/>
  <c r="BF178" i="6"/>
  <c r="T178" i="6"/>
  <c r="R178" i="6"/>
  <c r="P178" i="6"/>
  <c r="BK178" i="6"/>
  <c r="J178" i="6"/>
  <c r="BE178" i="6" s="1"/>
  <c r="BI176" i="6"/>
  <c r="BH176" i="6"/>
  <c r="BG176" i="6"/>
  <c r="BF176" i="6"/>
  <c r="T176" i="6"/>
  <c r="R176" i="6"/>
  <c r="P176" i="6"/>
  <c r="BK176" i="6"/>
  <c r="J176" i="6"/>
  <c r="BE176" i="6"/>
  <c r="BI174" i="6"/>
  <c r="BH174" i="6"/>
  <c r="BG174" i="6"/>
  <c r="BF174" i="6"/>
  <c r="T174" i="6"/>
  <c r="R174" i="6"/>
  <c r="P174" i="6"/>
  <c r="BK174" i="6"/>
  <c r="BK158" i="6" s="1"/>
  <c r="J158" i="6" s="1"/>
  <c r="J65" i="6" s="1"/>
  <c r="J174" i="6"/>
  <c r="BE174" i="6" s="1"/>
  <c r="BI172" i="6"/>
  <c r="BH172" i="6"/>
  <c r="BG172" i="6"/>
  <c r="BF172" i="6"/>
  <c r="T172" i="6"/>
  <c r="R172" i="6"/>
  <c r="P172" i="6"/>
  <c r="BK172" i="6"/>
  <c r="J172" i="6"/>
  <c r="BE172" i="6"/>
  <c r="BI170" i="6"/>
  <c r="BH170" i="6"/>
  <c r="BG170" i="6"/>
  <c r="BF170" i="6"/>
  <c r="T170" i="6"/>
  <c r="R170" i="6"/>
  <c r="P170" i="6"/>
  <c r="BK170" i="6"/>
  <c r="J170" i="6"/>
  <c r="BE170" i="6" s="1"/>
  <c r="BI168" i="6"/>
  <c r="BH168" i="6"/>
  <c r="BG168" i="6"/>
  <c r="BF168" i="6"/>
  <c r="T168" i="6"/>
  <c r="R168" i="6"/>
  <c r="P168" i="6"/>
  <c r="BK168" i="6"/>
  <c r="J168" i="6"/>
  <c r="BE168" i="6"/>
  <c r="BI165" i="6"/>
  <c r="BH165" i="6"/>
  <c r="BG165" i="6"/>
  <c r="BF165" i="6"/>
  <c r="T165" i="6"/>
  <c r="R165" i="6"/>
  <c r="P165" i="6"/>
  <c r="BK165" i="6"/>
  <c r="J165" i="6"/>
  <c r="BE165" i="6" s="1"/>
  <c r="BI162" i="6"/>
  <c r="BH162" i="6"/>
  <c r="BG162" i="6"/>
  <c r="BF162" i="6"/>
  <c r="T162" i="6"/>
  <c r="R162" i="6"/>
  <c r="P162" i="6"/>
  <c r="BK162" i="6"/>
  <c r="J162" i="6"/>
  <c r="BE162" i="6"/>
  <c r="BI159" i="6"/>
  <c r="BH159" i="6"/>
  <c r="BG159" i="6"/>
  <c r="BF159" i="6"/>
  <c r="T159" i="6"/>
  <c r="T158" i="6" s="1"/>
  <c r="R159" i="6"/>
  <c r="R158" i="6"/>
  <c r="P159" i="6"/>
  <c r="P158" i="6" s="1"/>
  <c r="BK159" i="6"/>
  <c r="J159" i="6"/>
  <c r="BE159" i="6"/>
  <c r="BI156" i="6"/>
  <c r="BH156" i="6"/>
  <c r="BG156" i="6"/>
  <c r="BF156" i="6"/>
  <c r="T156" i="6"/>
  <c r="R156" i="6"/>
  <c r="P156" i="6"/>
  <c r="BK156" i="6"/>
  <c r="J156" i="6"/>
  <c r="BE156" i="6" s="1"/>
  <c r="BI154" i="6"/>
  <c r="BH154" i="6"/>
  <c r="BG154" i="6"/>
  <c r="BF154" i="6"/>
  <c r="T154" i="6"/>
  <c r="R154" i="6"/>
  <c r="P154" i="6"/>
  <c r="BK154" i="6"/>
  <c r="J154" i="6"/>
  <c r="BE154" i="6"/>
  <c r="BI152" i="6"/>
  <c r="BH152" i="6"/>
  <c r="BG152" i="6"/>
  <c r="BF152" i="6"/>
  <c r="T152" i="6"/>
  <c r="R152" i="6"/>
  <c r="P152" i="6"/>
  <c r="BK152" i="6"/>
  <c r="J152" i="6"/>
  <c r="BE152" i="6" s="1"/>
  <c r="BI150" i="6"/>
  <c r="BH150" i="6"/>
  <c r="BG150" i="6"/>
  <c r="BF150" i="6"/>
  <c r="T150" i="6"/>
  <c r="R150" i="6"/>
  <c r="P150" i="6"/>
  <c r="BK150" i="6"/>
  <c r="J150" i="6"/>
  <c r="BE150" i="6"/>
  <c r="BI148" i="6"/>
  <c r="BH148" i="6"/>
  <c r="BG148" i="6"/>
  <c r="BF148" i="6"/>
  <c r="T148" i="6"/>
  <c r="R148" i="6"/>
  <c r="P148" i="6"/>
  <c r="BK148" i="6"/>
  <c r="J148" i="6"/>
  <c r="BE148" i="6"/>
  <c r="BI146" i="6"/>
  <c r="BH146" i="6"/>
  <c r="BG146" i="6"/>
  <c r="BF146" i="6"/>
  <c r="T146" i="6"/>
  <c r="R146" i="6"/>
  <c r="P146" i="6"/>
  <c r="BK146" i="6"/>
  <c r="J146" i="6"/>
  <c r="BE146" i="6"/>
  <c r="BI144" i="6"/>
  <c r="BH144" i="6"/>
  <c r="BG144" i="6"/>
  <c r="BF144" i="6"/>
  <c r="T144" i="6"/>
  <c r="R144" i="6"/>
  <c r="P144" i="6"/>
  <c r="BK144" i="6"/>
  <c r="J144" i="6"/>
  <c r="BE144" i="6"/>
  <c r="BI142" i="6"/>
  <c r="BH142" i="6"/>
  <c r="BG142" i="6"/>
  <c r="BF142" i="6"/>
  <c r="T142" i="6"/>
  <c r="R142" i="6"/>
  <c r="P142" i="6"/>
  <c r="BK142" i="6"/>
  <c r="J142" i="6"/>
  <c r="BE142" i="6"/>
  <c r="BI140" i="6"/>
  <c r="BH140" i="6"/>
  <c r="BG140" i="6"/>
  <c r="BF140" i="6"/>
  <c r="T140" i="6"/>
  <c r="R140" i="6"/>
  <c r="P140" i="6"/>
  <c r="BK140" i="6"/>
  <c r="J140" i="6"/>
  <c r="BE140" i="6"/>
  <c r="BI137" i="6"/>
  <c r="BH137" i="6"/>
  <c r="BG137" i="6"/>
  <c r="BF137" i="6"/>
  <c r="T137" i="6"/>
  <c r="R137" i="6"/>
  <c r="R132" i="6" s="1"/>
  <c r="P137" i="6"/>
  <c r="BK137" i="6"/>
  <c r="J137" i="6"/>
  <c r="BE137" i="6"/>
  <c r="BI135" i="6"/>
  <c r="BH135" i="6"/>
  <c r="BG135" i="6"/>
  <c r="BF135" i="6"/>
  <c r="T135" i="6"/>
  <c r="R135" i="6"/>
  <c r="P135" i="6"/>
  <c r="BK135" i="6"/>
  <c r="BK132" i="6" s="1"/>
  <c r="J132" i="6" s="1"/>
  <c r="J64" i="6" s="1"/>
  <c r="J135" i="6"/>
  <c r="BE135" i="6"/>
  <c r="BI133" i="6"/>
  <c r="BH133" i="6"/>
  <c r="BG133" i="6"/>
  <c r="BF133" i="6"/>
  <c r="T133" i="6"/>
  <c r="T132" i="6"/>
  <c r="R133" i="6"/>
  <c r="P133" i="6"/>
  <c r="P132" i="6"/>
  <c r="BK133" i="6"/>
  <c r="J133" i="6"/>
  <c r="BE133" i="6" s="1"/>
  <c r="BI130" i="6"/>
  <c r="BH130" i="6"/>
  <c r="BG130" i="6"/>
  <c r="BF130" i="6"/>
  <c r="T130" i="6"/>
  <c r="R130" i="6"/>
  <c r="P130" i="6"/>
  <c r="BK130" i="6"/>
  <c r="J130" i="6"/>
  <c r="BE130" i="6"/>
  <c r="BI128" i="6"/>
  <c r="BH128" i="6"/>
  <c r="BG128" i="6"/>
  <c r="BF128" i="6"/>
  <c r="T128" i="6"/>
  <c r="R128" i="6"/>
  <c r="P128" i="6"/>
  <c r="BK128" i="6"/>
  <c r="J128" i="6"/>
  <c r="BE128" i="6"/>
  <c r="BI126" i="6"/>
  <c r="BH126" i="6"/>
  <c r="BG126" i="6"/>
  <c r="BF126" i="6"/>
  <c r="T126" i="6"/>
  <c r="R126" i="6"/>
  <c r="P126" i="6"/>
  <c r="BK126" i="6"/>
  <c r="J126" i="6"/>
  <c r="BE126" i="6"/>
  <c r="BI123" i="6"/>
  <c r="BH123" i="6"/>
  <c r="BG123" i="6"/>
  <c r="BF123" i="6"/>
  <c r="T123" i="6"/>
  <c r="R123" i="6"/>
  <c r="P123" i="6"/>
  <c r="BK123" i="6"/>
  <c r="J123" i="6"/>
  <c r="BE123" i="6"/>
  <c r="BI121" i="6"/>
  <c r="BH121" i="6"/>
  <c r="BG121" i="6"/>
  <c r="BF121" i="6"/>
  <c r="T121" i="6"/>
  <c r="R121" i="6"/>
  <c r="P121" i="6"/>
  <c r="BK121" i="6"/>
  <c r="J121" i="6"/>
  <c r="BE121" i="6"/>
  <c r="BI119" i="6"/>
  <c r="BH119" i="6"/>
  <c r="BG119" i="6"/>
  <c r="BF119" i="6"/>
  <c r="T119" i="6"/>
  <c r="R119" i="6"/>
  <c r="P119" i="6"/>
  <c r="BK119" i="6"/>
  <c r="J119" i="6"/>
  <c r="BE119" i="6"/>
  <c r="BI117" i="6"/>
  <c r="BH117" i="6"/>
  <c r="BG117" i="6"/>
  <c r="BF117" i="6"/>
  <c r="T117" i="6"/>
  <c r="R117" i="6"/>
  <c r="P117" i="6"/>
  <c r="BK117" i="6"/>
  <c r="J117" i="6"/>
  <c r="BE117" i="6"/>
  <c r="BI115" i="6"/>
  <c r="BH115" i="6"/>
  <c r="BG115" i="6"/>
  <c r="BF115" i="6"/>
  <c r="T115" i="6"/>
  <c r="R115" i="6"/>
  <c r="P115" i="6"/>
  <c r="BK115" i="6"/>
  <c r="J115" i="6"/>
  <c r="BE115" i="6"/>
  <c r="BI113" i="6"/>
  <c r="BH113" i="6"/>
  <c r="BG113" i="6"/>
  <c r="BF113" i="6"/>
  <c r="T113" i="6"/>
  <c r="R113" i="6"/>
  <c r="P113" i="6"/>
  <c r="BK113" i="6"/>
  <c r="J113" i="6"/>
  <c r="BE113" i="6"/>
  <c r="BI111" i="6"/>
  <c r="BH111" i="6"/>
  <c r="BG111" i="6"/>
  <c r="BF111" i="6"/>
  <c r="T111" i="6"/>
  <c r="R111" i="6"/>
  <c r="P111" i="6"/>
  <c r="BK111" i="6"/>
  <c r="J111" i="6"/>
  <c r="BE111" i="6"/>
  <c r="BI109" i="6"/>
  <c r="BH109" i="6"/>
  <c r="BG109" i="6"/>
  <c r="BF109" i="6"/>
  <c r="T109" i="6"/>
  <c r="R109" i="6"/>
  <c r="P109" i="6"/>
  <c r="BK109" i="6"/>
  <c r="J109" i="6"/>
  <c r="BE109" i="6"/>
  <c r="BI107" i="6"/>
  <c r="BH107" i="6"/>
  <c r="BG107" i="6"/>
  <c r="BF107" i="6"/>
  <c r="T107" i="6"/>
  <c r="R107" i="6"/>
  <c r="P107" i="6"/>
  <c r="BK107" i="6"/>
  <c r="J107" i="6"/>
  <c r="BE107" i="6"/>
  <c r="BI104" i="6"/>
  <c r="BH104" i="6"/>
  <c r="BG104" i="6"/>
  <c r="BF104" i="6"/>
  <c r="T104" i="6"/>
  <c r="R104" i="6"/>
  <c r="R99" i="6" s="1"/>
  <c r="P104" i="6"/>
  <c r="BK104" i="6"/>
  <c r="J104" i="6"/>
  <c r="BE104" i="6"/>
  <c r="BI102" i="6"/>
  <c r="BH102" i="6"/>
  <c r="BG102" i="6"/>
  <c r="BF102" i="6"/>
  <c r="T102" i="6"/>
  <c r="R102" i="6"/>
  <c r="P102" i="6"/>
  <c r="BK102" i="6"/>
  <c r="BK99" i="6" s="1"/>
  <c r="J99" i="6" s="1"/>
  <c r="J63" i="6" s="1"/>
  <c r="J102" i="6"/>
  <c r="BE102" i="6"/>
  <c r="BI100" i="6"/>
  <c r="BH100" i="6"/>
  <c r="BG100" i="6"/>
  <c r="BF100" i="6"/>
  <c r="T100" i="6"/>
  <c r="T99" i="6"/>
  <c r="R100" i="6"/>
  <c r="P100" i="6"/>
  <c r="P99" i="6"/>
  <c r="BK100" i="6"/>
  <c r="J100" i="6"/>
  <c r="BE100" i="6" s="1"/>
  <c r="BI97" i="6"/>
  <c r="BH97" i="6"/>
  <c r="BG97" i="6"/>
  <c r="BF97" i="6"/>
  <c r="T97" i="6"/>
  <c r="R97" i="6"/>
  <c r="R93" i="6" s="1"/>
  <c r="P97" i="6"/>
  <c r="BK97" i="6"/>
  <c r="J97" i="6"/>
  <c r="BE97" i="6"/>
  <c r="BI96" i="6"/>
  <c r="BH96" i="6"/>
  <c r="BG96" i="6"/>
  <c r="BF96" i="6"/>
  <c r="T96" i="6"/>
  <c r="R96" i="6"/>
  <c r="P96" i="6"/>
  <c r="BK96" i="6"/>
  <c r="J96" i="6"/>
  <c r="BE96" i="6"/>
  <c r="BI94" i="6"/>
  <c r="F36" i="6"/>
  <c r="BD58" i="1" s="1"/>
  <c r="BH94" i="6"/>
  <c r="BG94" i="6"/>
  <c r="F34" i="6"/>
  <c r="BB58" i="1" s="1"/>
  <c r="BF94" i="6"/>
  <c r="T94" i="6"/>
  <c r="T93" i="6"/>
  <c r="R94" i="6"/>
  <c r="P94" i="6"/>
  <c r="P93" i="6"/>
  <c r="BK94" i="6"/>
  <c r="BK93" i="6" s="1"/>
  <c r="J93" i="6" s="1"/>
  <c r="J62" i="6" s="1"/>
  <c r="J94" i="6"/>
  <c r="BE94" i="6" s="1"/>
  <c r="J87" i="6"/>
  <c r="F87" i="6"/>
  <c r="F85" i="6"/>
  <c r="E83" i="6"/>
  <c r="J55" i="6"/>
  <c r="F55" i="6"/>
  <c r="F53" i="6"/>
  <c r="E51" i="6"/>
  <c r="J20" i="6"/>
  <c r="E20" i="6"/>
  <c r="F88" i="6" s="1"/>
  <c r="F56" i="6"/>
  <c r="J19" i="6"/>
  <c r="J14" i="6"/>
  <c r="J85" i="6" s="1"/>
  <c r="J53" i="6"/>
  <c r="E7" i="6"/>
  <c r="E47" i="6" s="1"/>
  <c r="E79" i="6"/>
  <c r="AY57" i="1"/>
  <c r="AX57" i="1"/>
  <c r="BI458" i="5"/>
  <c r="BH458" i="5"/>
  <c r="BG458" i="5"/>
  <c r="BF458" i="5"/>
  <c r="T458" i="5"/>
  <c r="R458" i="5"/>
  <c r="P458" i="5"/>
  <c r="BK458" i="5"/>
  <c r="J458" i="5"/>
  <c r="BE458" i="5" s="1"/>
  <c r="BI456" i="5"/>
  <c r="BH456" i="5"/>
  <c r="BG456" i="5"/>
  <c r="BF456" i="5"/>
  <c r="T456" i="5"/>
  <c r="R456" i="5"/>
  <c r="P456" i="5"/>
  <c r="BK456" i="5"/>
  <c r="J456" i="5"/>
  <c r="BE456" i="5" s="1"/>
  <c r="BI454" i="5"/>
  <c r="BH454" i="5"/>
  <c r="BG454" i="5"/>
  <c r="BF454" i="5"/>
  <c r="T454" i="5"/>
  <c r="R454" i="5"/>
  <c r="P454" i="5"/>
  <c r="BK454" i="5"/>
  <c r="J454" i="5"/>
  <c r="BE454" i="5" s="1"/>
  <c r="BI452" i="5"/>
  <c r="BH452" i="5"/>
  <c r="BG452" i="5"/>
  <c r="BF452" i="5"/>
  <c r="T452" i="5"/>
  <c r="R452" i="5"/>
  <c r="P452" i="5"/>
  <c r="BK452" i="5"/>
  <c r="J452" i="5"/>
  <c r="BE452" i="5" s="1"/>
  <c r="BI450" i="5"/>
  <c r="BH450" i="5"/>
  <c r="BG450" i="5"/>
  <c r="BF450" i="5"/>
  <c r="T450" i="5"/>
  <c r="R450" i="5"/>
  <c r="P450" i="5"/>
  <c r="BK450" i="5"/>
  <c r="J450" i="5"/>
  <c r="BE450" i="5" s="1"/>
  <c r="BI448" i="5"/>
  <c r="BH448" i="5"/>
  <c r="BG448" i="5"/>
  <c r="BF448" i="5"/>
  <c r="T448" i="5"/>
  <c r="R448" i="5"/>
  <c r="P448" i="5"/>
  <c r="BK448" i="5"/>
  <c r="J448" i="5"/>
  <c r="BE448" i="5" s="1"/>
  <c r="BI446" i="5"/>
  <c r="BH446" i="5"/>
  <c r="BG446" i="5"/>
  <c r="BF446" i="5"/>
  <c r="T446" i="5"/>
  <c r="R446" i="5"/>
  <c r="R445" i="5" s="1"/>
  <c r="P446" i="5"/>
  <c r="BK446" i="5"/>
  <c r="BK445" i="5" s="1"/>
  <c r="J445" i="5" s="1"/>
  <c r="J69" i="5" s="1"/>
  <c r="J446" i="5"/>
  <c r="BE446" i="5"/>
  <c r="BI443" i="5"/>
  <c r="BH443" i="5"/>
  <c r="BG443" i="5"/>
  <c r="BF443" i="5"/>
  <c r="T443" i="5"/>
  <c r="R443" i="5"/>
  <c r="P443" i="5"/>
  <c r="BK443" i="5"/>
  <c r="J443" i="5"/>
  <c r="BE443" i="5" s="1"/>
  <c r="BI441" i="5"/>
  <c r="BH441" i="5"/>
  <c r="BG441" i="5"/>
  <c r="BF441" i="5"/>
  <c r="T441" i="5"/>
  <c r="R441" i="5"/>
  <c r="P441" i="5"/>
  <c r="BK441" i="5"/>
  <c r="J441" i="5"/>
  <c r="BE441" i="5" s="1"/>
  <c r="BI439" i="5"/>
  <c r="BH439" i="5"/>
  <c r="BG439" i="5"/>
  <c r="BF439" i="5"/>
  <c r="T439" i="5"/>
  <c r="R439" i="5"/>
  <c r="P439" i="5"/>
  <c r="BK439" i="5"/>
  <c r="J439" i="5"/>
  <c r="BE439" i="5" s="1"/>
  <c r="BI436" i="5"/>
  <c r="F36" i="5" s="1"/>
  <c r="BD57" i="1" s="1"/>
  <c r="BH436" i="5"/>
  <c r="BG436" i="5"/>
  <c r="BF436" i="5"/>
  <c r="T436" i="5"/>
  <c r="R436" i="5"/>
  <c r="P436" i="5"/>
  <c r="BK436" i="5"/>
  <c r="J436" i="5"/>
  <c r="BE436" i="5" s="1"/>
  <c r="BI434" i="5"/>
  <c r="BH434" i="5"/>
  <c r="BG434" i="5"/>
  <c r="BF434" i="5"/>
  <c r="T434" i="5"/>
  <c r="R434" i="5"/>
  <c r="P434" i="5"/>
  <c r="BK434" i="5"/>
  <c r="J434" i="5"/>
  <c r="BE434" i="5"/>
  <c r="BI432" i="5"/>
  <c r="BH432" i="5"/>
  <c r="BG432" i="5"/>
  <c r="BF432" i="5"/>
  <c r="T432" i="5"/>
  <c r="T431" i="5"/>
  <c r="R432" i="5"/>
  <c r="R431" i="5" s="1"/>
  <c r="P432" i="5"/>
  <c r="P431" i="5"/>
  <c r="BK432" i="5"/>
  <c r="BK431" i="5" s="1"/>
  <c r="J431" i="5" s="1"/>
  <c r="J68" i="5" s="1"/>
  <c r="J432" i="5"/>
  <c r="BE432" i="5" s="1"/>
  <c r="BI429" i="5"/>
  <c r="BH429" i="5"/>
  <c r="BG429" i="5"/>
  <c r="BF429" i="5"/>
  <c r="T429" i="5"/>
  <c r="R429" i="5"/>
  <c r="P429" i="5"/>
  <c r="BK429" i="5"/>
  <c r="J429" i="5"/>
  <c r="BE429" i="5"/>
  <c r="BI427" i="5"/>
  <c r="BH427" i="5"/>
  <c r="BG427" i="5"/>
  <c r="BF427" i="5"/>
  <c r="T427" i="5"/>
  <c r="T426" i="5" s="1"/>
  <c r="R427" i="5"/>
  <c r="R426" i="5"/>
  <c r="P427" i="5"/>
  <c r="P426" i="5" s="1"/>
  <c r="BK427" i="5"/>
  <c r="BK426" i="5"/>
  <c r="J426" i="5" s="1"/>
  <c r="J427" i="5"/>
  <c r="BE427" i="5"/>
  <c r="J67" i="5"/>
  <c r="BI424" i="5"/>
  <c r="BH424" i="5"/>
  <c r="BG424" i="5"/>
  <c r="BF424" i="5"/>
  <c r="T424" i="5"/>
  <c r="R424" i="5"/>
  <c r="P424" i="5"/>
  <c r="BK424" i="5"/>
  <c r="J424" i="5"/>
  <c r="BE424" i="5" s="1"/>
  <c r="BI422" i="5"/>
  <c r="BH422" i="5"/>
  <c r="BG422" i="5"/>
  <c r="BF422" i="5"/>
  <c r="T422" i="5"/>
  <c r="R422" i="5"/>
  <c r="P422" i="5"/>
  <c r="BK422" i="5"/>
  <c r="J422" i="5"/>
  <c r="BE422" i="5"/>
  <c r="BI419" i="5"/>
  <c r="BH419" i="5"/>
  <c r="BG419" i="5"/>
  <c r="BF419" i="5"/>
  <c r="T419" i="5"/>
  <c r="R419" i="5"/>
  <c r="P419" i="5"/>
  <c r="BK419" i="5"/>
  <c r="J419" i="5"/>
  <c r="BE419" i="5" s="1"/>
  <c r="BI417" i="5"/>
  <c r="BH417" i="5"/>
  <c r="BG417" i="5"/>
  <c r="BF417" i="5"/>
  <c r="T417" i="5"/>
  <c r="R417" i="5"/>
  <c r="P417" i="5"/>
  <c r="BK417" i="5"/>
  <c r="J417" i="5"/>
  <c r="BE417" i="5"/>
  <c r="BI414" i="5"/>
  <c r="BH414" i="5"/>
  <c r="BG414" i="5"/>
  <c r="BF414" i="5"/>
  <c r="T414" i="5"/>
  <c r="R414" i="5"/>
  <c r="P414" i="5"/>
  <c r="BK414" i="5"/>
  <c r="J414" i="5"/>
  <c r="BE414" i="5" s="1"/>
  <c r="BI411" i="5"/>
  <c r="BH411" i="5"/>
  <c r="BG411" i="5"/>
  <c r="BF411" i="5"/>
  <c r="T411" i="5"/>
  <c r="R411" i="5"/>
  <c r="P411" i="5"/>
  <c r="BK411" i="5"/>
  <c r="J411" i="5"/>
  <c r="BE411" i="5"/>
  <c r="BI409" i="5"/>
  <c r="BH409" i="5"/>
  <c r="BG409" i="5"/>
  <c r="BF409" i="5"/>
  <c r="T409" i="5"/>
  <c r="R409" i="5"/>
  <c r="P409" i="5"/>
  <c r="BK409" i="5"/>
  <c r="J409" i="5"/>
  <c r="BE409" i="5"/>
  <c r="BI406" i="5"/>
  <c r="BH406" i="5"/>
  <c r="BG406" i="5"/>
  <c r="BF406" i="5"/>
  <c r="T406" i="5"/>
  <c r="R406" i="5"/>
  <c r="P406" i="5"/>
  <c r="BK406" i="5"/>
  <c r="J406" i="5"/>
  <c r="BE406" i="5"/>
  <c r="BI404" i="5"/>
  <c r="BH404" i="5"/>
  <c r="BG404" i="5"/>
  <c r="BF404" i="5"/>
  <c r="T404" i="5"/>
  <c r="R404" i="5"/>
  <c r="P404" i="5"/>
  <c r="BK404" i="5"/>
  <c r="J404" i="5"/>
  <c r="BE404" i="5"/>
  <c r="BI402" i="5"/>
  <c r="BH402" i="5"/>
  <c r="BG402" i="5"/>
  <c r="BF402" i="5"/>
  <c r="T402" i="5"/>
  <c r="R402" i="5"/>
  <c r="P402" i="5"/>
  <c r="BK402" i="5"/>
  <c r="J402" i="5"/>
  <c r="BE402" i="5"/>
  <c r="BI399" i="5"/>
  <c r="BH399" i="5"/>
  <c r="BG399" i="5"/>
  <c r="BF399" i="5"/>
  <c r="T399" i="5"/>
  <c r="R399" i="5"/>
  <c r="P399" i="5"/>
  <c r="BK399" i="5"/>
  <c r="J399" i="5"/>
  <c r="BE399" i="5"/>
  <c r="BI396" i="5"/>
  <c r="BH396" i="5"/>
  <c r="BG396" i="5"/>
  <c r="BF396" i="5"/>
  <c r="T396" i="5"/>
  <c r="R396" i="5"/>
  <c r="P396" i="5"/>
  <c r="BK396" i="5"/>
  <c r="J396" i="5"/>
  <c r="BE396" i="5"/>
  <c r="BI393" i="5"/>
  <c r="BH393" i="5"/>
  <c r="BG393" i="5"/>
  <c r="BF393" i="5"/>
  <c r="T393" i="5"/>
  <c r="R393" i="5"/>
  <c r="P393" i="5"/>
  <c r="BK393" i="5"/>
  <c r="J393" i="5"/>
  <c r="BE393" i="5"/>
  <c r="BI390" i="5"/>
  <c r="BH390" i="5"/>
  <c r="BG390" i="5"/>
  <c r="BF390" i="5"/>
  <c r="T390" i="5"/>
  <c r="R390" i="5"/>
  <c r="P390" i="5"/>
  <c r="BK390" i="5"/>
  <c r="J390" i="5"/>
  <c r="BE390" i="5"/>
  <c r="BI387" i="5"/>
  <c r="BH387" i="5"/>
  <c r="BG387" i="5"/>
  <c r="BF387" i="5"/>
  <c r="T387" i="5"/>
  <c r="R387" i="5"/>
  <c r="P387" i="5"/>
  <c r="BK387" i="5"/>
  <c r="J387" i="5"/>
  <c r="BE387" i="5"/>
  <c r="BI385" i="5"/>
  <c r="BH385" i="5"/>
  <c r="BG385" i="5"/>
  <c r="BF385" i="5"/>
  <c r="T385" i="5"/>
  <c r="R385" i="5"/>
  <c r="P385" i="5"/>
  <c r="BK385" i="5"/>
  <c r="J385" i="5"/>
  <c r="BE385" i="5"/>
  <c r="BI382" i="5"/>
  <c r="BH382" i="5"/>
  <c r="BG382" i="5"/>
  <c r="BF382" i="5"/>
  <c r="T382" i="5"/>
  <c r="R382" i="5"/>
  <c r="P382" i="5"/>
  <c r="BK382" i="5"/>
  <c r="J382" i="5"/>
  <c r="BE382" i="5"/>
  <c r="BI380" i="5"/>
  <c r="BH380" i="5"/>
  <c r="BG380" i="5"/>
  <c r="BF380" i="5"/>
  <c r="T380" i="5"/>
  <c r="R380" i="5"/>
  <c r="P380" i="5"/>
  <c r="BK380" i="5"/>
  <c r="J380" i="5"/>
  <c r="BE380" i="5"/>
  <c r="BI377" i="5"/>
  <c r="BH377" i="5"/>
  <c r="BG377" i="5"/>
  <c r="BF377" i="5"/>
  <c r="T377" i="5"/>
  <c r="R377" i="5"/>
  <c r="P377" i="5"/>
  <c r="BK377" i="5"/>
  <c r="J377" i="5"/>
  <c r="BE377" i="5"/>
  <c r="BI375" i="5"/>
  <c r="BH375" i="5"/>
  <c r="BG375" i="5"/>
  <c r="BF375" i="5"/>
  <c r="T375" i="5"/>
  <c r="R375" i="5"/>
  <c r="P375" i="5"/>
  <c r="BK375" i="5"/>
  <c r="J375" i="5"/>
  <c r="BE375" i="5"/>
  <c r="BI372" i="5"/>
  <c r="BH372" i="5"/>
  <c r="BG372" i="5"/>
  <c r="BF372" i="5"/>
  <c r="T372" i="5"/>
  <c r="R372" i="5"/>
  <c r="P372" i="5"/>
  <c r="BK372" i="5"/>
  <c r="J372" i="5"/>
  <c r="BE372" i="5"/>
  <c r="BI369" i="5"/>
  <c r="BH369" i="5"/>
  <c r="BG369" i="5"/>
  <c r="BF369" i="5"/>
  <c r="T369" i="5"/>
  <c r="R369" i="5"/>
  <c r="P369" i="5"/>
  <c r="BK369" i="5"/>
  <c r="J369" i="5"/>
  <c r="BE369" i="5"/>
  <c r="BI367" i="5"/>
  <c r="BH367" i="5"/>
  <c r="BG367" i="5"/>
  <c r="BF367" i="5"/>
  <c r="T367" i="5"/>
  <c r="R367" i="5"/>
  <c r="P367" i="5"/>
  <c r="BK367" i="5"/>
  <c r="J367" i="5"/>
  <c r="BE367" i="5"/>
  <c r="BI364" i="5"/>
  <c r="BH364" i="5"/>
  <c r="BG364" i="5"/>
  <c r="BF364" i="5"/>
  <c r="T364" i="5"/>
  <c r="R364" i="5"/>
  <c r="P364" i="5"/>
  <c r="BK364" i="5"/>
  <c r="J364" i="5"/>
  <c r="BE364" i="5"/>
  <c r="BI361" i="5"/>
  <c r="BH361" i="5"/>
  <c r="BG361" i="5"/>
  <c r="BF361" i="5"/>
  <c r="T361" i="5"/>
  <c r="R361" i="5"/>
  <c r="P361" i="5"/>
  <c r="BK361" i="5"/>
  <c r="J361" i="5"/>
  <c r="BE361" i="5"/>
  <c r="BI359" i="5"/>
  <c r="BH359" i="5"/>
  <c r="BG359" i="5"/>
  <c r="BF359" i="5"/>
  <c r="T359" i="5"/>
  <c r="R359" i="5"/>
  <c r="P359" i="5"/>
  <c r="BK359" i="5"/>
  <c r="J359" i="5"/>
  <c r="BE359" i="5"/>
  <c r="BI357" i="5"/>
  <c r="BH357" i="5"/>
  <c r="BG357" i="5"/>
  <c r="BF357" i="5"/>
  <c r="T357" i="5"/>
  <c r="R357" i="5"/>
  <c r="P357" i="5"/>
  <c r="BK357" i="5"/>
  <c r="J357" i="5"/>
  <c r="BE357" i="5"/>
  <c r="BI355" i="5"/>
  <c r="BH355" i="5"/>
  <c r="BG355" i="5"/>
  <c r="BF355" i="5"/>
  <c r="T355" i="5"/>
  <c r="R355" i="5"/>
  <c r="P355" i="5"/>
  <c r="BK355" i="5"/>
  <c r="J355" i="5"/>
  <c r="BE355" i="5"/>
  <c r="BI352" i="5"/>
  <c r="BH352" i="5"/>
  <c r="BG352" i="5"/>
  <c r="BF352" i="5"/>
  <c r="T352" i="5"/>
  <c r="R352" i="5"/>
  <c r="P352" i="5"/>
  <c r="BK352" i="5"/>
  <c r="J352" i="5"/>
  <c r="BE352" i="5"/>
  <c r="BI349" i="5"/>
  <c r="BH349" i="5"/>
  <c r="BG349" i="5"/>
  <c r="BF349" i="5"/>
  <c r="T349" i="5"/>
  <c r="R349" i="5"/>
  <c r="P349" i="5"/>
  <c r="BK349" i="5"/>
  <c r="J349" i="5"/>
  <c r="BE349" i="5"/>
  <c r="BI346" i="5"/>
  <c r="BH346" i="5"/>
  <c r="BG346" i="5"/>
  <c r="BF346" i="5"/>
  <c r="T346" i="5"/>
  <c r="R346" i="5"/>
  <c r="P346" i="5"/>
  <c r="BK346" i="5"/>
  <c r="J346" i="5"/>
  <c r="BE346" i="5"/>
  <c r="BI343" i="5"/>
  <c r="BH343" i="5"/>
  <c r="BG343" i="5"/>
  <c r="BF343" i="5"/>
  <c r="T343" i="5"/>
  <c r="R343" i="5"/>
  <c r="P343" i="5"/>
  <c r="BK343" i="5"/>
  <c r="J343" i="5"/>
  <c r="BE343" i="5"/>
  <c r="BI341" i="5"/>
  <c r="BH341" i="5"/>
  <c r="BG341" i="5"/>
  <c r="BF341" i="5"/>
  <c r="T341" i="5"/>
  <c r="R341" i="5"/>
  <c r="P341" i="5"/>
  <c r="BK341" i="5"/>
  <c r="J341" i="5"/>
  <c r="BE341" i="5"/>
  <c r="BI339" i="5"/>
  <c r="BH339" i="5"/>
  <c r="BG339" i="5"/>
  <c r="BF339" i="5"/>
  <c r="T339" i="5"/>
  <c r="R339" i="5"/>
  <c r="P339" i="5"/>
  <c r="BK339" i="5"/>
  <c r="J339" i="5"/>
  <c r="BE339" i="5"/>
  <c r="BI336" i="5"/>
  <c r="BH336" i="5"/>
  <c r="BG336" i="5"/>
  <c r="BF336" i="5"/>
  <c r="T336" i="5"/>
  <c r="R336" i="5"/>
  <c r="P336" i="5"/>
  <c r="BK336" i="5"/>
  <c r="J336" i="5"/>
  <c r="BE336" i="5"/>
  <c r="BI334" i="5"/>
  <c r="BH334" i="5"/>
  <c r="BG334" i="5"/>
  <c r="BF334" i="5"/>
  <c r="T334" i="5"/>
  <c r="R334" i="5"/>
  <c r="P334" i="5"/>
  <c r="BK334" i="5"/>
  <c r="J334" i="5"/>
  <c r="BE334" i="5"/>
  <c r="BI332" i="5"/>
  <c r="BH332" i="5"/>
  <c r="BG332" i="5"/>
  <c r="BF332" i="5"/>
  <c r="T332" i="5"/>
  <c r="R332" i="5"/>
  <c r="P332" i="5"/>
  <c r="BK332" i="5"/>
  <c r="J332" i="5"/>
  <c r="BE332" i="5"/>
  <c r="BI330" i="5"/>
  <c r="BH330" i="5"/>
  <c r="BG330" i="5"/>
  <c r="BF330" i="5"/>
  <c r="T330" i="5"/>
  <c r="R330" i="5"/>
  <c r="P330" i="5"/>
  <c r="BK330" i="5"/>
  <c r="J330" i="5"/>
  <c r="BE330" i="5"/>
  <c r="BI328" i="5"/>
  <c r="BH328" i="5"/>
  <c r="BG328" i="5"/>
  <c r="BF328" i="5"/>
  <c r="T328" i="5"/>
  <c r="R328" i="5"/>
  <c r="P328" i="5"/>
  <c r="BK328" i="5"/>
  <c r="J328" i="5"/>
  <c r="BE328" i="5"/>
  <c r="BI326" i="5"/>
  <c r="BH326" i="5"/>
  <c r="BG326" i="5"/>
  <c r="BF326" i="5"/>
  <c r="T326" i="5"/>
  <c r="R326" i="5"/>
  <c r="P326" i="5"/>
  <c r="BK326" i="5"/>
  <c r="J326" i="5"/>
  <c r="BE326" i="5"/>
  <c r="BI323" i="5"/>
  <c r="BH323" i="5"/>
  <c r="BG323" i="5"/>
  <c r="BF323" i="5"/>
  <c r="T323" i="5"/>
  <c r="R323" i="5"/>
  <c r="P323" i="5"/>
  <c r="BK323" i="5"/>
  <c r="J323" i="5"/>
  <c r="BE323" i="5"/>
  <c r="BI321" i="5"/>
  <c r="BH321" i="5"/>
  <c r="BG321" i="5"/>
  <c r="BF321" i="5"/>
  <c r="T321" i="5"/>
  <c r="R321" i="5"/>
  <c r="P321" i="5"/>
  <c r="BK321" i="5"/>
  <c r="J321" i="5"/>
  <c r="BE321" i="5"/>
  <c r="BI319" i="5"/>
  <c r="BH319" i="5"/>
  <c r="BG319" i="5"/>
  <c r="BF319" i="5"/>
  <c r="T319" i="5"/>
  <c r="R319" i="5"/>
  <c r="P319" i="5"/>
  <c r="BK319" i="5"/>
  <c r="J319" i="5"/>
  <c r="BE319" i="5"/>
  <c r="BI317" i="5"/>
  <c r="BH317" i="5"/>
  <c r="BG317" i="5"/>
  <c r="BF317" i="5"/>
  <c r="T317" i="5"/>
  <c r="R317" i="5"/>
  <c r="P317" i="5"/>
  <c r="BK317" i="5"/>
  <c r="J317" i="5"/>
  <c r="BE317" i="5"/>
  <c r="BI314" i="5"/>
  <c r="BH314" i="5"/>
  <c r="BG314" i="5"/>
  <c r="BF314" i="5"/>
  <c r="T314" i="5"/>
  <c r="R314" i="5"/>
  <c r="P314" i="5"/>
  <c r="BK314" i="5"/>
  <c r="J314" i="5"/>
  <c r="BE314" i="5"/>
  <c r="BI311" i="5"/>
  <c r="BH311" i="5"/>
  <c r="BG311" i="5"/>
  <c r="BF311" i="5"/>
  <c r="T311" i="5"/>
  <c r="R311" i="5"/>
  <c r="P311" i="5"/>
  <c r="BK311" i="5"/>
  <c r="J311" i="5"/>
  <c r="BE311" i="5"/>
  <c r="BI308" i="5"/>
  <c r="BH308" i="5"/>
  <c r="BG308" i="5"/>
  <c r="BF308" i="5"/>
  <c r="T308" i="5"/>
  <c r="R308" i="5"/>
  <c r="P308" i="5"/>
  <c r="BK308" i="5"/>
  <c r="J308" i="5"/>
  <c r="BE308" i="5"/>
  <c r="BI305" i="5"/>
  <c r="BH305" i="5"/>
  <c r="BG305" i="5"/>
  <c r="BF305" i="5"/>
  <c r="T305" i="5"/>
  <c r="R305" i="5"/>
  <c r="P305" i="5"/>
  <c r="BK305" i="5"/>
  <c r="J305" i="5"/>
  <c r="BE305" i="5"/>
  <c r="BI302" i="5"/>
  <c r="BH302" i="5"/>
  <c r="BG302" i="5"/>
  <c r="BF302" i="5"/>
  <c r="T302" i="5"/>
  <c r="R302" i="5"/>
  <c r="P302" i="5"/>
  <c r="BK302" i="5"/>
  <c r="J302" i="5"/>
  <c r="BE302" i="5"/>
  <c r="BI299" i="5"/>
  <c r="BH299" i="5"/>
  <c r="BG299" i="5"/>
  <c r="BF299" i="5"/>
  <c r="T299" i="5"/>
  <c r="R299" i="5"/>
  <c r="P299" i="5"/>
  <c r="BK299" i="5"/>
  <c r="J299" i="5"/>
  <c r="BE299" i="5"/>
  <c r="BI297" i="5"/>
  <c r="BH297" i="5"/>
  <c r="BG297" i="5"/>
  <c r="BF297" i="5"/>
  <c r="T297" i="5"/>
  <c r="R297" i="5"/>
  <c r="P297" i="5"/>
  <c r="BK297" i="5"/>
  <c r="J297" i="5"/>
  <c r="BE297" i="5"/>
  <c r="BI295" i="5"/>
  <c r="BH295" i="5"/>
  <c r="BG295" i="5"/>
  <c r="BF295" i="5"/>
  <c r="T295" i="5"/>
  <c r="R295" i="5"/>
  <c r="P295" i="5"/>
  <c r="BK295" i="5"/>
  <c r="J295" i="5"/>
  <c r="BE295" i="5"/>
  <c r="BI292" i="5"/>
  <c r="BH292" i="5"/>
  <c r="BG292" i="5"/>
  <c r="BF292" i="5"/>
  <c r="T292" i="5"/>
  <c r="R292" i="5"/>
  <c r="P292" i="5"/>
  <c r="BK292" i="5"/>
  <c r="J292" i="5"/>
  <c r="BE292" i="5"/>
  <c r="BI290" i="5"/>
  <c r="BH290" i="5"/>
  <c r="BG290" i="5"/>
  <c r="BF290" i="5"/>
  <c r="T290" i="5"/>
  <c r="R290" i="5"/>
  <c r="P290" i="5"/>
  <c r="BK290" i="5"/>
  <c r="J290" i="5"/>
  <c r="BE290" i="5"/>
  <c r="BI288" i="5"/>
  <c r="BH288" i="5"/>
  <c r="BG288" i="5"/>
  <c r="BF288" i="5"/>
  <c r="T288" i="5"/>
  <c r="R288" i="5"/>
  <c r="P288" i="5"/>
  <c r="BK288" i="5"/>
  <c r="J288" i="5"/>
  <c r="BE288" i="5"/>
  <c r="BI286" i="5"/>
  <c r="BH286" i="5"/>
  <c r="BG286" i="5"/>
  <c r="BF286" i="5"/>
  <c r="T286" i="5"/>
  <c r="R286" i="5"/>
  <c r="R279" i="5" s="1"/>
  <c r="P286" i="5"/>
  <c r="BK286" i="5"/>
  <c r="J286" i="5"/>
  <c r="BE286" i="5"/>
  <c r="BI283" i="5"/>
  <c r="BH283" i="5"/>
  <c r="BG283" i="5"/>
  <c r="BF283" i="5"/>
  <c r="T283" i="5"/>
  <c r="R283" i="5"/>
  <c r="P283" i="5"/>
  <c r="BK283" i="5"/>
  <c r="J283" i="5"/>
  <c r="BE283" i="5"/>
  <c r="BI280" i="5"/>
  <c r="BH280" i="5"/>
  <c r="BG280" i="5"/>
  <c r="BF280" i="5"/>
  <c r="T280" i="5"/>
  <c r="T279" i="5"/>
  <c r="R280" i="5"/>
  <c r="P280" i="5"/>
  <c r="P279" i="5"/>
  <c r="BK280" i="5"/>
  <c r="J280" i="5"/>
  <c r="BE280" i="5" s="1"/>
  <c r="BI277" i="5"/>
  <c r="BH277" i="5"/>
  <c r="BG277" i="5"/>
  <c r="BF277" i="5"/>
  <c r="T277" i="5"/>
  <c r="R277" i="5"/>
  <c r="P277" i="5"/>
  <c r="BK277" i="5"/>
  <c r="J277" i="5"/>
  <c r="BE277" i="5"/>
  <c r="BI275" i="5"/>
  <c r="BH275" i="5"/>
  <c r="BG275" i="5"/>
  <c r="BF275" i="5"/>
  <c r="T275" i="5"/>
  <c r="R275" i="5"/>
  <c r="P275" i="5"/>
  <c r="BK275" i="5"/>
  <c r="J275" i="5"/>
  <c r="BE275" i="5"/>
  <c r="BI272" i="5"/>
  <c r="BH272" i="5"/>
  <c r="BG272" i="5"/>
  <c r="BF272" i="5"/>
  <c r="T272" i="5"/>
  <c r="R272" i="5"/>
  <c r="P272" i="5"/>
  <c r="BK272" i="5"/>
  <c r="J272" i="5"/>
  <c r="BE272" i="5"/>
  <c r="BI269" i="5"/>
  <c r="BH269" i="5"/>
  <c r="BG269" i="5"/>
  <c r="BF269" i="5"/>
  <c r="T269" i="5"/>
  <c r="R269" i="5"/>
  <c r="P269" i="5"/>
  <c r="BK269" i="5"/>
  <c r="J269" i="5"/>
  <c r="BE269" i="5"/>
  <c r="BI266" i="5"/>
  <c r="BH266" i="5"/>
  <c r="BG266" i="5"/>
  <c r="BF266" i="5"/>
  <c r="T266" i="5"/>
  <c r="R266" i="5"/>
  <c r="P266" i="5"/>
  <c r="BK266" i="5"/>
  <c r="J266" i="5"/>
  <c r="BE266" i="5"/>
  <c r="BI263" i="5"/>
  <c r="BH263" i="5"/>
  <c r="BG263" i="5"/>
  <c r="BF263" i="5"/>
  <c r="T263" i="5"/>
  <c r="R263" i="5"/>
  <c r="P263" i="5"/>
  <c r="BK263" i="5"/>
  <c r="J263" i="5"/>
  <c r="BE263" i="5"/>
  <c r="BI260" i="5"/>
  <c r="BH260" i="5"/>
  <c r="BG260" i="5"/>
  <c r="BF260" i="5"/>
  <c r="T260" i="5"/>
  <c r="R260" i="5"/>
  <c r="P260" i="5"/>
  <c r="BK260" i="5"/>
  <c r="J260" i="5"/>
  <c r="BE260" i="5"/>
  <c r="BI258" i="5"/>
  <c r="BH258" i="5"/>
  <c r="BG258" i="5"/>
  <c r="BF258" i="5"/>
  <c r="T258" i="5"/>
  <c r="R258" i="5"/>
  <c r="P258" i="5"/>
  <c r="BK258" i="5"/>
  <c r="J258" i="5"/>
  <c r="BE258" i="5"/>
  <c r="BI255" i="5"/>
  <c r="BH255" i="5"/>
  <c r="BG255" i="5"/>
  <c r="BF255" i="5"/>
  <c r="T255" i="5"/>
  <c r="R255" i="5"/>
  <c r="P255" i="5"/>
  <c r="BK255" i="5"/>
  <c r="J255" i="5"/>
  <c r="BE255" i="5"/>
  <c r="BI252" i="5"/>
  <c r="BH252" i="5"/>
  <c r="BG252" i="5"/>
  <c r="BF252" i="5"/>
  <c r="T252" i="5"/>
  <c r="R252" i="5"/>
  <c r="P252" i="5"/>
  <c r="BK252" i="5"/>
  <c r="J252" i="5"/>
  <c r="BE252" i="5"/>
  <c r="BI249" i="5"/>
  <c r="BH249" i="5"/>
  <c r="BG249" i="5"/>
  <c r="BF249" i="5"/>
  <c r="T249" i="5"/>
  <c r="R249" i="5"/>
  <c r="P249" i="5"/>
  <c r="BK249" i="5"/>
  <c r="J249" i="5"/>
  <c r="BE249" i="5"/>
  <c r="BI246" i="5"/>
  <c r="BH246" i="5"/>
  <c r="BG246" i="5"/>
  <c r="BF246" i="5"/>
  <c r="T246" i="5"/>
  <c r="R246" i="5"/>
  <c r="P246" i="5"/>
  <c r="BK246" i="5"/>
  <c r="J246" i="5"/>
  <c r="BE246" i="5"/>
  <c r="BI243" i="5"/>
  <c r="BH243" i="5"/>
  <c r="BG243" i="5"/>
  <c r="BF243" i="5"/>
  <c r="T243" i="5"/>
  <c r="R243" i="5"/>
  <c r="P243" i="5"/>
  <c r="BK243" i="5"/>
  <c r="J243" i="5"/>
  <c r="BE243" i="5"/>
  <c r="BI240" i="5"/>
  <c r="BH240" i="5"/>
  <c r="BG240" i="5"/>
  <c r="BF240" i="5"/>
  <c r="T240" i="5"/>
  <c r="R240" i="5"/>
  <c r="P240" i="5"/>
  <c r="BK240" i="5"/>
  <c r="J240" i="5"/>
  <c r="BE240" i="5"/>
  <c r="BI237" i="5"/>
  <c r="BH237" i="5"/>
  <c r="BG237" i="5"/>
  <c r="BF237" i="5"/>
  <c r="T237" i="5"/>
  <c r="R237" i="5"/>
  <c r="P237" i="5"/>
  <c r="BK237" i="5"/>
  <c r="J237" i="5"/>
  <c r="BE237" i="5"/>
  <c r="BI234" i="5"/>
  <c r="BH234" i="5"/>
  <c r="BG234" i="5"/>
  <c r="BF234" i="5"/>
  <c r="T234" i="5"/>
  <c r="R234" i="5"/>
  <c r="P234" i="5"/>
  <c r="BK234" i="5"/>
  <c r="J234" i="5"/>
  <c r="BE234" i="5"/>
  <c r="BI231" i="5"/>
  <c r="BH231" i="5"/>
  <c r="BG231" i="5"/>
  <c r="BF231" i="5"/>
  <c r="T231" i="5"/>
  <c r="R231" i="5"/>
  <c r="P231" i="5"/>
  <c r="BK231" i="5"/>
  <c r="J231" i="5"/>
  <c r="BE231" i="5"/>
  <c r="BI228" i="5"/>
  <c r="BH228" i="5"/>
  <c r="BG228" i="5"/>
  <c r="BF228" i="5"/>
  <c r="T228" i="5"/>
  <c r="R228" i="5"/>
  <c r="P228" i="5"/>
  <c r="BK228" i="5"/>
  <c r="J228" i="5"/>
  <c r="BE228" i="5"/>
  <c r="BI225" i="5"/>
  <c r="BH225" i="5"/>
  <c r="BG225" i="5"/>
  <c r="BF225" i="5"/>
  <c r="T225" i="5"/>
  <c r="R225" i="5"/>
  <c r="P225" i="5"/>
  <c r="BK225" i="5"/>
  <c r="J225" i="5"/>
  <c r="BE225" i="5"/>
  <c r="BI222" i="5"/>
  <c r="BH222" i="5"/>
  <c r="BG222" i="5"/>
  <c r="BF222" i="5"/>
  <c r="T222" i="5"/>
  <c r="R222" i="5"/>
  <c r="P222" i="5"/>
  <c r="P215" i="5" s="1"/>
  <c r="BK222" i="5"/>
  <c r="BK215" i="5" s="1"/>
  <c r="J215" i="5" s="1"/>
  <c r="J65" i="5" s="1"/>
  <c r="J222" i="5"/>
  <c r="BE222" i="5"/>
  <c r="BI219" i="5"/>
  <c r="BH219" i="5"/>
  <c r="BG219" i="5"/>
  <c r="BF219" i="5"/>
  <c r="T219" i="5"/>
  <c r="T215" i="5" s="1"/>
  <c r="R219" i="5"/>
  <c r="R215" i="5" s="1"/>
  <c r="P219" i="5"/>
  <c r="BK219" i="5"/>
  <c r="J219" i="5"/>
  <c r="BE219" i="5"/>
  <c r="BI216" i="5"/>
  <c r="BH216" i="5"/>
  <c r="BG216" i="5"/>
  <c r="BF216" i="5"/>
  <c r="T216" i="5"/>
  <c r="R216" i="5"/>
  <c r="P216" i="5"/>
  <c r="BK216" i="5"/>
  <c r="J216" i="5"/>
  <c r="BE216" i="5"/>
  <c r="BI213" i="5"/>
  <c r="BH213" i="5"/>
  <c r="BG213" i="5"/>
  <c r="BF213" i="5"/>
  <c r="T213" i="5"/>
  <c r="R213" i="5"/>
  <c r="P213" i="5"/>
  <c r="BK213" i="5"/>
  <c r="J213" i="5"/>
  <c r="BE213" i="5"/>
  <c r="BI211" i="5"/>
  <c r="BH211" i="5"/>
  <c r="BG211" i="5"/>
  <c r="BF211" i="5"/>
  <c r="T211" i="5"/>
  <c r="R211" i="5"/>
  <c r="P211" i="5"/>
  <c r="BK211" i="5"/>
  <c r="J211" i="5"/>
  <c r="BE211" i="5"/>
  <c r="BI210" i="5"/>
  <c r="BH210" i="5"/>
  <c r="BG210" i="5"/>
  <c r="BF210" i="5"/>
  <c r="T210" i="5"/>
  <c r="R210" i="5"/>
  <c r="P210" i="5"/>
  <c r="BK210" i="5"/>
  <c r="J210" i="5"/>
  <c r="BE210" i="5"/>
  <c r="BI208" i="5"/>
  <c r="BH208" i="5"/>
  <c r="BG208" i="5"/>
  <c r="BF208" i="5"/>
  <c r="T208" i="5"/>
  <c r="R208" i="5"/>
  <c r="P208" i="5"/>
  <c r="BK208" i="5"/>
  <c r="J208" i="5"/>
  <c r="BE208" i="5"/>
  <c r="BI207" i="5"/>
  <c r="BH207" i="5"/>
  <c r="BG207" i="5"/>
  <c r="BF207" i="5"/>
  <c r="T207" i="5"/>
  <c r="R207" i="5"/>
  <c r="P207" i="5"/>
  <c r="BK207" i="5"/>
  <c r="J207" i="5"/>
  <c r="BE207" i="5"/>
  <c r="BI206" i="5"/>
  <c r="BH206" i="5"/>
  <c r="BG206" i="5"/>
  <c r="BF206" i="5"/>
  <c r="T206" i="5"/>
  <c r="R206" i="5"/>
  <c r="P206" i="5"/>
  <c r="BK206" i="5"/>
  <c r="J206" i="5"/>
  <c r="BE206" i="5"/>
  <c r="BI205" i="5"/>
  <c r="BH205" i="5"/>
  <c r="BG205" i="5"/>
  <c r="BF205" i="5"/>
  <c r="T205" i="5"/>
  <c r="R205" i="5"/>
  <c r="P205" i="5"/>
  <c r="BK205" i="5"/>
  <c r="J205" i="5"/>
  <c r="BE205" i="5"/>
  <c r="BI203" i="5"/>
  <c r="BH203" i="5"/>
  <c r="BG203" i="5"/>
  <c r="BF203" i="5"/>
  <c r="T203" i="5"/>
  <c r="R203" i="5"/>
  <c r="P203" i="5"/>
  <c r="BK203" i="5"/>
  <c r="J203" i="5"/>
  <c r="BE203" i="5"/>
  <c r="BI202" i="5"/>
  <c r="BH202" i="5"/>
  <c r="BG202" i="5"/>
  <c r="BF202" i="5"/>
  <c r="T202" i="5"/>
  <c r="R202" i="5"/>
  <c r="P202" i="5"/>
  <c r="BK202" i="5"/>
  <c r="J202" i="5"/>
  <c r="BE202" i="5"/>
  <c r="BI201" i="5"/>
  <c r="BH201" i="5"/>
  <c r="BG201" i="5"/>
  <c r="BF201" i="5"/>
  <c r="T201" i="5"/>
  <c r="R201" i="5"/>
  <c r="P201" i="5"/>
  <c r="BK201" i="5"/>
  <c r="J201" i="5"/>
  <c r="BE201" i="5"/>
  <c r="BI199" i="5"/>
  <c r="BH199" i="5"/>
  <c r="BG199" i="5"/>
  <c r="BF199" i="5"/>
  <c r="T199" i="5"/>
  <c r="R199" i="5"/>
  <c r="P199" i="5"/>
  <c r="BK199" i="5"/>
  <c r="J199" i="5"/>
  <c r="BE199" i="5"/>
  <c r="BI198" i="5"/>
  <c r="BH198" i="5"/>
  <c r="BG198" i="5"/>
  <c r="BF198" i="5"/>
  <c r="T198" i="5"/>
  <c r="R198" i="5"/>
  <c r="P198" i="5"/>
  <c r="BK198" i="5"/>
  <c r="J198" i="5"/>
  <c r="BE198" i="5"/>
  <c r="BI196" i="5"/>
  <c r="BH196" i="5"/>
  <c r="BG196" i="5"/>
  <c r="BF196" i="5"/>
  <c r="T196" i="5"/>
  <c r="R196" i="5"/>
  <c r="P196" i="5"/>
  <c r="BK196" i="5"/>
  <c r="J196" i="5"/>
  <c r="BE196" i="5"/>
  <c r="BI194" i="5"/>
  <c r="BH194" i="5"/>
  <c r="BG194" i="5"/>
  <c r="BF194" i="5"/>
  <c r="T194" i="5"/>
  <c r="R194" i="5"/>
  <c r="P194" i="5"/>
  <c r="BK194" i="5"/>
  <c r="J194" i="5"/>
  <c r="BE194" i="5"/>
  <c r="BI192" i="5"/>
  <c r="BH192" i="5"/>
  <c r="BG192" i="5"/>
  <c r="BF192" i="5"/>
  <c r="T192" i="5"/>
  <c r="R192" i="5"/>
  <c r="P192" i="5"/>
  <c r="BK192" i="5"/>
  <c r="J192" i="5"/>
  <c r="BE192" i="5"/>
  <c r="BI190" i="5"/>
  <c r="BH190" i="5"/>
  <c r="BG190" i="5"/>
  <c r="BF190" i="5"/>
  <c r="T190" i="5"/>
  <c r="R190" i="5"/>
  <c r="P190" i="5"/>
  <c r="BK190" i="5"/>
  <c r="J190" i="5"/>
  <c r="BE190" i="5"/>
  <c r="BI188" i="5"/>
  <c r="BH188" i="5"/>
  <c r="BG188" i="5"/>
  <c r="BF188" i="5"/>
  <c r="T188" i="5"/>
  <c r="R188" i="5"/>
  <c r="P188" i="5"/>
  <c r="BK188" i="5"/>
  <c r="J188" i="5"/>
  <c r="BE188" i="5"/>
  <c r="BI186" i="5"/>
  <c r="BH186" i="5"/>
  <c r="BG186" i="5"/>
  <c r="BF186" i="5"/>
  <c r="T186" i="5"/>
  <c r="R186" i="5"/>
  <c r="P186" i="5"/>
  <c r="BK186" i="5"/>
  <c r="J186" i="5"/>
  <c r="BE186" i="5"/>
  <c r="BI184" i="5"/>
  <c r="BH184" i="5"/>
  <c r="BG184" i="5"/>
  <c r="BF184" i="5"/>
  <c r="T184" i="5"/>
  <c r="R184" i="5"/>
  <c r="P184" i="5"/>
  <c r="BK184" i="5"/>
  <c r="J184" i="5"/>
  <c r="BE184" i="5"/>
  <c r="BI182" i="5"/>
  <c r="BH182" i="5"/>
  <c r="BG182" i="5"/>
  <c r="BF182" i="5"/>
  <c r="T182" i="5"/>
  <c r="R182" i="5"/>
  <c r="P182" i="5"/>
  <c r="BK182" i="5"/>
  <c r="J182" i="5"/>
  <c r="BE182" i="5"/>
  <c r="BI180" i="5"/>
  <c r="BH180" i="5"/>
  <c r="BG180" i="5"/>
  <c r="BF180" i="5"/>
  <c r="T180" i="5"/>
  <c r="R180" i="5"/>
  <c r="P180" i="5"/>
  <c r="BK180" i="5"/>
  <c r="J180" i="5"/>
  <c r="BE180" i="5"/>
  <c r="BI178" i="5"/>
  <c r="BH178" i="5"/>
  <c r="BG178" i="5"/>
  <c r="BF178" i="5"/>
  <c r="T178" i="5"/>
  <c r="R178" i="5"/>
  <c r="P178" i="5"/>
  <c r="BK178" i="5"/>
  <c r="J178" i="5"/>
  <c r="BE178" i="5"/>
  <c r="BI176" i="5"/>
  <c r="BH176" i="5"/>
  <c r="BG176" i="5"/>
  <c r="BF176" i="5"/>
  <c r="T176" i="5"/>
  <c r="R176" i="5"/>
  <c r="P176" i="5"/>
  <c r="P170" i="5" s="1"/>
  <c r="BK176" i="5"/>
  <c r="BK170" i="5" s="1"/>
  <c r="J170" i="5" s="1"/>
  <c r="J64" i="5" s="1"/>
  <c r="J176" i="5"/>
  <c r="BE176" i="5"/>
  <c r="BI174" i="5"/>
  <c r="BH174" i="5"/>
  <c r="BG174" i="5"/>
  <c r="BF174" i="5"/>
  <c r="T174" i="5"/>
  <c r="T170" i="5" s="1"/>
  <c r="R174" i="5"/>
  <c r="P174" i="5"/>
  <c r="BK174" i="5"/>
  <c r="J174" i="5"/>
  <c r="BE174" i="5"/>
  <c r="BI171" i="5"/>
  <c r="BH171" i="5"/>
  <c r="BG171" i="5"/>
  <c r="BF171" i="5"/>
  <c r="T171" i="5"/>
  <c r="R171" i="5"/>
  <c r="R170" i="5"/>
  <c r="P171" i="5"/>
  <c r="BK171" i="5"/>
  <c r="J171" i="5"/>
  <c r="BE171" i="5"/>
  <c r="BI168" i="5"/>
  <c r="BH168" i="5"/>
  <c r="BG168" i="5"/>
  <c r="BF168" i="5"/>
  <c r="T168" i="5"/>
  <c r="R168" i="5"/>
  <c r="P168" i="5"/>
  <c r="BK168" i="5"/>
  <c r="J168" i="5"/>
  <c r="BE168" i="5"/>
  <c r="BI166" i="5"/>
  <c r="BH166" i="5"/>
  <c r="BG166" i="5"/>
  <c r="BF166" i="5"/>
  <c r="T166" i="5"/>
  <c r="R166" i="5"/>
  <c r="P166" i="5"/>
  <c r="BK166" i="5"/>
  <c r="J166" i="5"/>
  <c r="BE166" i="5"/>
  <c r="BI165" i="5"/>
  <c r="BH165" i="5"/>
  <c r="BG165" i="5"/>
  <c r="BF165" i="5"/>
  <c r="T165" i="5"/>
  <c r="R165" i="5"/>
  <c r="P165" i="5"/>
  <c r="BK165" i="5"/>
  <c r="J165" i="5"/>
  <c r="BE165" i="5"/>
  <c r="BI163" i="5"/>
  <c r="BH163" i="5"/>
  <c r="BG163" i="5"/>
  <c r="BF163" i="5"/>
  <c r="T163" i="5"/>
  <c r="R163" i="5"/>
  <c r="P163" i="5"/>
  <c r="BK163" i="5"/>
  <c r="J163" i="5"/>
  <c r="BE163" i="5"/>
  <c r="BI162" i="5"/>
  <c r="BH162" i="5"/>
  <c r="BG162" i="5"/>
  <c r="BF162" i="5"/>
  <c r="T162" i="5"/>
  <c r="R162" i="5"/>
  <c r="P162" i="5"/>
  <c r="BK162" i="5"/>
  <c r="J162" i="5"/>
  <c r="BE162" i="5"/>
  <c r="BI161" i="5"/>
  <c r="BH161" i="5"/>
  <c r="BG161" i="5"/>
  <c r="BF161" i="5"/>
  <c r="T161" i="5"/>
  <c r="R161" i="5"/>
  <c r="P161" i="5"/>
  <c r="BK161" i="5"/>
  <c r="J161" i="5"/>
  <c r="BE161" i="5"/>
  <c r="BI160" i="5"/>
  <c r="BH160" i="5"/>
  <c r="BG160" i="5"/>
  <c r="BF160" i="5"/>
  <c r="T160" i="5"/>
  <c r="R160" i="5"/>
  <c r="P160" i="5"/>
  <c r="BK160" i="5"/>
  <c r="J160" i="5"/>
  <c r="BE160" i="5"/>
  <c r="BI159" i="5"/>
  <c r="BH159" i="5"/>
  <c r="BG159" i="5"/>
  <c r="BF159" i="5"/>
  <c r="T159" i="5"/>
  <c r="R159" i="5"/>
  <c r="P159" i="5"/>
  <c r="BK159" i="5"/>
  <c r="J159" i="5"/>
  <c r="BE159" i="5"/>
  <c r="BI158" i="5"/>
  <c r="BH158" i="5"/>
  <c r="BG158" i="5"/>
  <c r="BF158" i="5"/>
  <c r="T158" i="5"/>
  <c r="R158" i="5"/>
  <c r="P158" i="5"/>
  <c r="BK158" i="5"/>
  <c r="J158" i="5"/>
  <c r="BE158" i="5"/>
  <c r="BI156" i="5"/>
  <c r="BH156" i="5"/>
  <c r="BG156" i="5"/>
  <c r="BF156" i="5"/>
  <c r="T156" i="5"/>
  <c r="R156" i="5"/>
  <c r="P156" i="5"/>
  <c r="BK156" i="5"/>
  <c r="J156" i="5"/>
  <c r="BE156" i="5"/>
  <c r="BI154" i="5"/>
  <c r="BH154" i="5"/>
  <c r="BG154" i="5"/>
  <c r="BF154" i="5"/>
  <c r="T154" i="5"/>
  <c r="R154" i="5"/>
  <c r="P154" i="5"/>
  <c r="BK154" i="5"/>
  <c r="J154" i="5"/>
  <c r="BE154" i="5"/>
  <c r="BI153" i="5"/>
  <c r="BH153" i="5"/>
  <c r="BG153" i="5"/>
  <c r="BF153" i="5"/>
  <c r="T153" i="5"/>
  <c r="R153" i="5"/>
  <c r="P153" i="5"/>
  <c r="BK153" i="5"/>
  <c r="J153" i="5"/>
  <c r="BE153" i="5"/>
  <c r="BI151" i="5"/>
  <c r="BH151" i="5"/>
  <c r="BG151" i="5"/>
  <c r="BF151" i="5"/>
  <c r="T151" i="5"/>
  <c r="R151" i="5"/>
  <c r="P151" i="5"/>
  <c r="BK151" i="5"/>
  <c r="J151" i="5"/>
  <c r="BE151" i="5"/>
  <c r="BI148" i="5"/>
  <c r="BH148" i="5"/>
  <c r="BG148" i="5"/>
  <c r="BF148" i="5"/>
  <c r="T148" i="5"/>
  <c r="R148" i="5"/>
  <c r="P148" i="5"/>
  <c r="BK148" i="5"/>
  <c r="J148" i="5"/>
  <c r="BE148" i="5"/>
  <c r="BI146" i="5"/>
  <c r="BH146" i="5"/>
  <c r="BG146" i="5"/>
  <c r="BF146" i="5"/>
  <c r="T146" i="5"/>
  <c r="R146" i="5"/>
  <c r="P146" i="5"/>
  <c r="BK146" i="5"/>
  <c r="J146" i="5"/>
  <c r="BE146" i="5"/>
  <c r="BI144" i="5"/>
  <c r="BH144" i="5"/>
  <c r="BG144" i="5"/>
  <c r="BF144" i="5"/>
  <c r="T144" i="5"/>
  <c r="R144" i="5"/>
  <c r="P144" i="5"/>
  <c r="BK144" i="5"/>
  <c r="J144" i="5"/>
  <c r="BE144" i="5"/>
  <c r="BI143" i="5"/>
  <c r="BH143" i="5"/>
  <c r="BG143" i="5"/>
  <c r="BF143" i="5"/>
  <c r="T143" i="5"/>
  <c r="R143" i="5"/>
  <c r="P143" i="5"/>
  <c r="BK143" i="5"/>
  <c r="J143" i="5"/>
  <c r="BE143" i="5"/>
  <c r="BI141" i="5"/>
  <c r="BH141" i="5"/>
  <c r="BG141" i="5"/>
  <c r="BF141" i="5"/>
  <c r="T141" i="5"/>
  <c r="R141" i="5"/>
  <c r="P141" i="5"/>
  <c r="BK141" i="5"/>
  <c r="J141" i="5"/>
  <c r="BE141" i="5"/>
  <c r="BI140" i="5"/>
  <c r="BH140" i="5"/>
  <c r="BG140" i="5"/>
  <c r="BF140" i="5"/>
  <c r="T140" i="5"/>
  <c r="R140" i="5"/>
  <c r="P140" i="5"/>
  <c r="BK140" i="5"/>
  <c r="J140" i="5"/>
  <c r="BE140" i="5"/>
  <c r="BI138" i="5"/>
  <c r="BH138" i="5"/>
  <c r="BG138" i="5"/>
  <c r="BF138" i="5"/>
  <c r="T138" i="5"/>
  <c r="R138" i="5"/>
  <c r="P138" i="5"/>
  <c r="BK138" i="5"/>
  <c r="J138" i="5"/>
  <c r="BE138" i="5"/>
  <c r="BI136" i="5"/>
  <c r="BH136" i="5"/>
  <c r="BG136" i="5"/>
  <c r="BF136" i="5"/>
  <c r="T136" i="5"/>
  <c r="R136" i="5"/>
  <c r="P136" i="5"/>
  <c r="BK136" i="5"/>
  <c r="J136" i="5"/>
  <c r="BE136" i="5"/>
  <c r="BI134" i="5"/>
  <c r="BH134" i="5"/>
  <c r="BG134" i="5"/>
  <c r="BF134" i="5"/>
  <c r="T134" i="5"/>
  <c r="R134" i="5"/>
  <c r="P134" i="5"/>
  <c r="BK134" i="5"/>
  <c r="J134" i="5"/>
  <c r="BE134" i="5"/>
  <c r="BI132" i="5"/>
  <c r="BH132" i="5"/>
  <c r="BG132" i="5"/>
  <c r="BF132" i="5"/>
  <c r="T132" i="5"/>
  <c r="R132" i="5"/>
  <c r="P132" i="5"/>
  <c r="BK132" i="5"/>
  <c r="J132" i="5"/>
  <c r="BE132" i="5"/>
  <c r="BI130" i="5"/>
  <c r="BH130" i="5"/>
  <c r="BG130" i="5"/>
  <c r="BF130" i="5"/>
  <c r="T130" i="5"/>
  <c r="R130" i="5"/>
  <c r="P130" i="5"/>
  <c r="BK130" i="5"/>
  <c r="J130" i="5"/>
  <c r="BE130" i="5"/>
  <c r="BI128" i="5"/>
  <c r="BH128" i="5"/>
  <c r="BG128" i="5"/>
  <c r="BF128" i="5"/>
  <c r="T128" i="5"/>
  <c r="R128" i="5"/>
  <c r="P128" i="5"/>
  <c r="BK128" i="5"/>
  <c r="J128" i="5"/>
  <c r="BE128" i="5"/>
  <c r="BI126" i="5"/>
  <c r="BH126" i="5"/>
  <c r="BG126" i="5"/>
  <c r="BF126" i="5"/>
  <c r="T126" i="5"/>
  <c r="R126" i="5"/>
  <c r="R121" i="5" s="1"/>
  <c r="P126" i="5"/>
  <c r="BK126" i="5"/>
  <c r="J126" i="5"/>
  <c r="BE126" i="5"/>
  <c r="BI124" i="5"/>
  <c r="BH124" i="5"/>
  <c r="BG124" i="5"/>
  <c r="BF124" i="5"/>
  <c r="T124" i="5"/>
  <c r="R124" i="5"/>
  <c r="P124" i="5"/>
  <c r="BK124" i="5"/>
  <c r="BK121" i="5" s="1"/>
  <c r="J121" i="5" s="1"/>
  <c r="J63" i="5" s="1"/>
  <c r="J124" i="5"/>
  <c r="BE124" i="5"/>
  <c r="BI122" i="5"/>
  <c r="BH122" i="5"/>
  <c r="BG122" i="5"/>
  <c r="BF122" i="5"/>
  <c r="T122" i="5"/>
  <c r="T121" i="5"/>
  <c r="R122" i="5"/>
  <c r="P122" i="5"/>
  <c r="P121" i="5"/>
  <c r="BK122" i="5"/>
  <c r="J122" i="5"/>
  <c r="BE122" i="5" s="1"/>
  <c r="BI119" i="5"/>
  <c r="BH119" i="5"/>
  <c r="BG119" i="5"/>
  <c r="BF119" i="5"/>
  <c r="T119" i="5"/>
  <c r="R119" i="5"/>
  <c r="P119" i="5"/>
  <c r="BK119" i="5"/>
  <c r="J119" i="5"/>
  <c r="BE119" i="5"/>
  <c r="BI117" i="5"/>
  <c r="BH117" i="5"/>
  <c r="BG117" i="5"/>
  <c r="BF117" i="5"/>
  <c r="T117" i="5"/>
  <c r="R117" i="5"/>
  <c r="P117" i="5"/>
  <c r="BK117" i="5"/>
  <c r="J117" i="5"/>
  <c r="BE117" i="5"/>
  <c r="BI115" i="5"/>
  <c r="BH115" i="5"/>
  <c r="BG115" i="5"/>
  <c r="BF115" i="5"/>
  <c r="T115" i="5"/>
  <c r="R115" i="5"/>
  <c r="P115" i="5"/>
  <c r="BK115" i="5"/>
  <c r="J115" i="5"/>
  <c r="BE115" i="5"/>
  <c r="BI112" i="5"/>
  <c r="BH112" i="5"/>
  <c r="BG112" i="5"/>
  <c r="BF112" i="5"/>
  <c r="T112" i="5"/>
  <c r="R112" i="5"/>
  <c r="P112" i="5"/>
  <c r="BK112" i="5"/>
  <c r="J112" i="5"/>
  <c r="BE112" i="5"/>
  <c r="BI110" i="5"/>
  <c r="BH110" i="5"/>
  <c r="BG110" i="5"/>
  <c r="BF110" i="5"/>
  <c r="T110" i="5"/>
  <c r="R110" i="5"/>
  <c r="P110" i="5"/>
  <c r="BK110" i="5"/>
  <c r="J110" i="5"/>
  <c r="BE110" i="5"/>
  <c r="BI108" i="5"/>
  <c r="BH108" i="5"/>
  <c r="BG108" i="5"/>
  <c r="BF108" i="5"/>
  <c r="T108" i="5"/>
  <c r="R108" i="5"/>
  <c r="P108" i="5"/>
  <c r="BK108" i="5"/>
  <c r="J108" i="5"/>
  <c r="BE108" i="5"/>
  <c r="BI106" i="5"/>
  <c r="BH106" i="5"/>
  <c r="BG106" i="5"/>
  <c r="BF106" i="5"/>
  <c r="T106" i="5"/>
  <c r="R106" i="5"/>
  <c r="P106" i="5"/>
  <c r="BK106" i="5"/>
  <c r="J106" i="5"/>
  <c r="BE106" i="5"/>
  <c r="BI104" i="5"/>
  <c r="BH104" i="5"/>
  <c r="BG104" i="5"/>
  <c r="BF104" i="5"/>
  <c r="T104" i="5"/>
  <c r="R104" i="5"/>
  <c r="P104" i="5"/>
  <c r="BK104" i="5"/>
  <c r="J104" i="5"/>
  <c r="BE104" i="5"/>
  <c r="BI102" i="5"/>
  <c r="BH102" i="5"/>
  <c r="BG102" i="5"/>
  <c r="BF102" i="5"/>
  <c r="T102" i="5"/>
  <c r="R102" i="5"/>
  <c r="P102" i="5"/>
  <c r="BK102" i="5"/>
  <c r="J102" i="5"/>
  <c r="BE102" i="5"/>
  <c r="BI100" i="5"/>
  <c r="BH100" i="5"/>
  <c r="BG100" i="5"/>
  <c r="BF100" i="5"/>
  <c r="T100" i="5"/>
  <c r="R100" i="5"/>
  <c r="P100" i="5"/>
  <c r="BK100" i="5"/>
  <c r="J100" i="5"/>
  <c r="BE100" i="5"/>
  <c r="BI97" i="5"/>
  <c r="BH97" i="5"/>
  <c r="BG97" i="5"/>
  <c r="BF97" i="5"/>
  <c r="T97" i="5"/>
  <c r="R97" i="5"/>
  <c r="R93" i="5" s="1"/>
  <c r="R92" i="5" s="1"/>
  <c r="R91" i="5" s="1"/>
  <c r="P97" i="5"/>
  <c r="BK97" i="5"/>
  <c r="J97" i="5"/>
  <c r="BE97" i="5"/>
  <c r="BI94" i="5"/>
  <c r="BH94" i="5"/>
  <c r="BG94" i="5"/>
  <c r="F34" i="5"/>
  <c r="BB57" i="1" s="1"/>
  <c r="BF94" i="5"/>
  <c r="T94" i="5"/>
  <c r="T93" i="5"/>
  <c r="R94" i="5"/>
  <c r="P94" i="5"/>
  <c r="P93" i="5"/>
  <c r="BK94" i="5"/>
  <c r="J94" i="5"/>
  <c r="BE94" i="5" s="1"/>
  <c r="J32" i="5" s="1"/>
  <c r="AV57" i="1" s="1"/>
  <c r="J87" i="5"/>
  <c r="F87" i="5"/>
  <c r="F85" i="5"/>
  <c r="E83" i="5"/>
  <c r="J55" i="5"/>
  <c r="F55" i="5"/>
  <c r="F53" i="5"/>
  <c r="E51" i="5"/>
  <c r="J20" i="5"/>
  <c r="E20" i="5"/>
  <c r="J19" i="5"/>
  <c r="J14" i="5"/>
  <c r="E7" i="5"/>
  <c r="E47" i="5" s="1"/>
  <c r="E79" i="5"/>
  <c r="AY56" i="1"/>
  <c r="AX56" i="1"/>
  <c r="BI292" i="4"/>
  <c r="BH292" i="4"/>
  <c r="BG292" i="4"/>
  <c r="BF292" i="4"/>
  <c r="T292" i="4"/>
  <c r="R292" i="4"/>
  <c r="P292" i="4"/>
  <c r="BK292" i="4"/>
  <c r="J292" i="4"/>
  <c r="BE292" i="4" s="1"/>
  <c r="BI284" i="4"/>
  <c r="BH284" i="4"/>
  <c r="BG284" i="4"/>
  <c r="BF284" i="4"/>
  <c r="T284" i="4"/>
  <c r="R284" i="4"/>
  <c r="R283" i="4" s="1"/>
  <c r="P284" i="4"/>
  <c r="P283" i="4" s="1"/>
  <c r="BK284" i="4"/>
  <c r="BK283" i="4" s="1"/>
  <c r="J283" i="4" s="1"/>
  <c r="J71" i="4" s="1"/>
  <c r="J284" i="4"/>
  <c r="BE284" i="4"/>
  <c r="BI281" i="4"/>
  <c r="BH281" i="4"/>
  <c r="BG281" i="4"/>
  <c r="BF281" i="4"/>
  <c r="T281" i="4"/>
  <c r="R281" i="4"/>
  <c r="P281" i="4"/>
  <c r="BK281" i="4"/>
  <c r="J281" i="4"/>
  <c r="BE281" i="4" s="1"/>
  <c r="BI279" i="4"/>
  <c r="BH279" i="4"/>
  <c r="BG279" i="4"/>
  <c r="BF279" i="4"/>
  <c r="T279" i="4"/>
  <c r="R279" i="4"/>
  <c r="P279" i="4"/>
  <c r="BK279" i="4"/>
  <c r="J279" i="4"/>
  <c r="BE279" i="4" s="1"/>
  <c r="BI277" i="4"/>
  <c r="BH277" i="4"/>
  <c r="BG277" i="4"/>
  <c r="BF277" i="4"/>
  <c r="T277" i="4"/>
  <c r="R277" i="4"/>
  <c r="P277" i="4"/>
  <c r="BK277" i="4"/>
  <c r="J277" i="4"/>
  <c r="BE277" i="4" s="1"/>
  <c r="BI272" i="4"/>
  <c r="BH272" i="4"/>
  <c r="BG272" i="4"/>
  <c r="BF272" i="4"/>
  <c r="T272" i="4"/>
  <c r="R272" i="4"/>
  <c r="P272" i="4"/>
  <c r="BK272" i="4"/>
  <c r="J272" i="4"/>
  <c r="BE272" i="4" s="1"/>
  <c r="BI270" i="4"/>
  <c r="BH270" i="4"/>
  <c r="BG270" i="4"/>
  <c r="BF270" i="4"/>
  <c r="T270" i="4"/>
  <c r="R270" i="4"/>
  <c r="P270" i="4"/>
  <c r="BK270" i="4"/>
  <c r="J270" i="4"/>
  <c r="BE270" i="4" s="1"/>
  <c r="BI268" i="4"/>
  <c r="BH268" i="4"/>
  <c r="BG268" i="4"/>
  <c r="BF268" i="4"/>
  <c r="T268" i="4"/>
  <c r="R268" i="4"/>
  <c r="P268" i="4"/>
  <c r="BK268" i="4"/>
  <c r="J268" i="4"/>
  <c r="BE268" i="4" s="1"/>
  <c r="BI265" i="4"/>
  <c r="BH265" i="4"/>
  <c r="BG265" i="4"/>
  <c r="BF265" i="4"/>
  <c r="T265" i="4"/>
  <c r="R265" i="4"/>
  <c r="P265" i="4"/>
  <c r="BK265" i="4"/>
  <c r="J265" i="4"/>
  <c r="BE265" i="4" s="1"/>
  <c r="BI259" i="4"/>
  <c r="BH259" i="4"/>
  <c r="BG259" i="4"/>
  <c r="BF259" i="4"/>
  <c r="T259" i="4"/>
  <c r="R259" i="4"/>
  <c r="R258" i="4" s="1"/>
  <c r="P259" i="4"/>
  <c r="P258" i="4" s="1"/>
  <c r="BK259" i="4"/>
  <c r="BK258" i="4" s="1"/>
  <c r="J258" i="4" s="1"/>
  <c r="J70" i="4" s="1"/>
  <c r="J259" i="4"/>
  <c r="BE259" i="4"/>
  <c r="BI256" i="4"/>
  <c r="BH256" i="4"/>
  <c r="BG256" i="4"/>
  <c r="BF256" i="4"/>
  <c r="T256" i="4"/>
  <c r="R256" i="4"/>
  <c r="P256" i="4"/>
  <c r="BK256" i="4"/>
  <c r="J256" i="4"/>
  <c r="BE256" i="4" s="1"/>
  <c r="BI254" i="4"/>
  <c r="BH254" i="4"/>
  <c r="BG254" i="4"/>
  <c r="BF254" i="4"/>
  <c r="T254" i="4"/>
  <c r="R254" i="4"/>
  <c r="P254" i="4"/>
  <c r="BK254" i="4"/>
  <c r="J254" i="4"/>
  <c r="BE254" i="4" s="1"/>
  <c r="BI252" i="4"/>
  <c r="BH252" i="4"/>
  <c r="BG252" i="4"/>
  <c r="BF252" i="4"/>
  <c r="T252" i="4"/>
  <c r="R252" i="4"/>
  <c r="P252" i="4"/>
  <c r="BK252" i="4"/>
  <c r="J252" i="4"/>
  <c r="BE252" i="4" s="1"/>
  <c r="BI250" i="4"/>
  <c r="BH250" i="4"/>
  <c r="BG250" i="4"/>
  <c r="BF250" i="4"/>
  <c r="T250" i="4"/>
  <c r="T249" i="4" s="1"/>
  <c r="R250" i="4"/>
  <c r="R249" i="4" s="1"/>
  <c r="P250" i="4"/>
  <c r="BK250" i="4"/>
  <c r="BK249" i="4" s="1"/>
  <c r="J249" i="4" s="1"/>
  <c r="J69" i="4" s="1"/>
  <c r="J250" i="4"/>
  <c r="BE250" i="4"/>
  <c r="BI247" i="4"/>
  <c r="BH247" i="4"/>
  <c r="BG247" i="4"/>
  <c r="BF247" i="4"/>
  <c r="T247" i="4"/>
  <c r="R247" i="4"/>
  <c r="P247" i="4"/>
  <c r="BK247" i="4"/>
  <c r="J247" i="4"/>
  <c r="BE247" i="4" s="1"/>
  <c r="BI242" i="4"/>
  <c r="BH242" i="4"/>
  <c r="BG242" i="4"/>
  <c r="BF242" i="4"/>
  <c r="T242" i="4"/>
  <c r="R242" i="4"/>
  <c r="P242" i="4"/>
  <c r="BK242" i="4"/>
  <c r="J242" i="4"/>
  <c r="BE242" i="4" s="1"/>
  <c r="BI240" i="4"/>
  <c r="BH240" i="4"/>
  <c r="BG240" i="4"/>
  <c r="BF240" i="4"/>
  <c r="T240" i="4"/>
  <c r="R240" i="4"/>
  <c r="P240" i="4"/>
  <c r="BK240" i="4"/>
  <c r="J240" i="4"/>
  <c r="BE240" i="4" s="1"/>
  <c r="BI238" i="4"/>
  <c r="BH238" i="4"/>
  <c r="BG238" i="4"/>
  <c r="BF238" i="4"/>
  <c r="T238" i="4"/>
  <c r="T237" i="4" s="1"/>
  <c r="R238" i="4"/>
  <c r="R237" i="4"/>
  <c r="P238" i="4"/>
  <c r="P237" i="4" s="1"/>
  <c r="BK238" i="4"/>
  <c r="BK237" i="4"/>
  <c r="J237" i="4" s="1"/>
  <c r="BK236" i="4"/>
  <c r="J236" i="4" s="1"/>
  <c r="J67" i="4" s="1"/>
  <c r="J238" i="4"/>
  <c r="BE238" i="4" s="1"/>
  <c r="J68" i="4"/>
  <c r="BI234" i="4"/>
  <c r="BH234" i="4"/>
  <c r="BG234" i="4"/>
  <c r="BF234" i="4"/>
  <c r="T234" i="4"/>
  <c r="T233" i="4" s="1"/>
  <c r="R234" i="4"/>
  <c r="R233" i="4" s="1"/>
  <c r="P234" i="4"/>
  <c r="P233" i="4" s="1"/>
  <c r="BK234" i="4"/>
  <c r="BK233" i="4" s="1"/>
  <c r="J233" i="4" s="1"/>
  <c r="J66" i="4" s="1"/>
  <c r="J234" i="4"/>
  <c r="BE234" i="4"/>
  <c r="BI231" i="4"/>
  <c r="BH231" i="4"/>
  <c r="BG231" i="4"/>
  <c r="BF231" i="4"/>
  <c r="T231" i="4"/>
  <c r="R231" i="4"/>
  <c r="P231" i="4"/>
  <c r="BK231" i="4"/>
  <c r="J231" i="4"/>
  <c r="BE231" i="4" s="1"/>
  <c r="BI230" i="4"/>
  <c r="BH230" i="4"/>
  <c r="BG230" i="4"/>
  <c r="BF230" i="4"/>
  <c r="T230" i="4"/>
  <c r="R230" i="4"/>
  <c r="P230" i="4"/>
  <c r="BK230" i="4"/>
  <c r="J230" i="4"/>
  <c r="BE230" i="4" s="1"/>
  <c r="BI228" i="4"/>
  <c r="BH228" i="4"/>
  <c r="BG228" i="4"/>
  <c r="BF228" i="4"/>
  <c r="T228" i="4"/>
  <c r="R228" i="4"/>
  <c r="P228" i="4"/>
  <c r="BK228" i="4"/>
  <c r="J228" i="4"/>
  <c r="BE228" i="4" s="1"/>
  <c r="BI227" i="4"/>
  <c r="BH227" i="4"/>
  <c r="BG227" i="4"/>
  <c r="BF227" i="4"/>
  <c r="T227" i="4"/>
  <c r="R227" i="4"/>
  <c r="P227" i="4"/>
  <c r="BK227" i="4"/>
  <c r="J227" i="4"/>
  <c r="BE227" i="4" s="1"/>
  <c r="BI226" i="4"/>
  <c r="BH226" i="4"/>
  <c r="BG226" i="4"/>
  <c r="BF226" i="4"/>
  <c r="T226" i="4"/>
  <c r="R226" i="4"/>
  <c r="P226" i="4"/>
  <c r="BK226" i="4"/>
  <c r="J226" i="4"/>
  <c r="BE226" i="4" s="1"/>
  <c r="BI225" i="4"/>
  <c r="BH225" i="4"/>
  <c r="BG225" i="4"/>
  <c r="BF225" i="4"/>
  <c r="T225" i="4"/>
  <c r="R225" i="4"/>
  <c r="P225" i="4"/>
  <c r="BK225" i="4"/>
  <c r="J225" i="4"/>
  <c r="BE225" i="4" s="1"/>
  <c r="BI223" i="4"/>
  <c r="BH223" i="4"/>
  <c r="BG223" i="4"/>
  <c r="BF223" i="4"/>
  <c r="T223" i="4"/>
  <c r="R223" i="4"/>
  <c r="P223" i="4"/>
  <c r="BK223" i="4"/>
  <c r="J223" i="4"/>
  <c r="BE223" i="4" s="1"/>
  <c r="BI216" i="4"/>
  <c r="BH216" i="4"/>
  <c r="BG216" i="4"/>
  <c r="BF216" i="4"/>
  <c r="T216" i="4"/>
  <c r="R216" i="4"/>
  <c r="P216" i="4"/>
  <c r="BK216" i="4"/>
  <c r="J216" i="4"/>
  <c r="BE216" i="4" s="1"/>
  <c r="BI207" i="4"/>
  <c r="BH207" i="4"/>
  <c r="BG207" i="4"/>
  <c r="BF207" i="4"/>
  <c r="T207" i="4"/>
  <c r="R207" i="4"/>
  <c r="P207" i="4"/>
  <c r="BK207" i="4"/>
  <c r="J207" i="4"/>
  <c r="BE207" i="4" s="1"/>
  <c r="BI200" i="4"/>
  <c r="BH200" i="4"/>
  <c r="BG200" i="4"/>
  <c r="BF200" i="4"/>
  <c r="T200" i="4"/>
  <c r="R200" i="4"/>
  <c r="P200" i="4"/>
  <c r="BK200" i="4"/>
  <c r="J200" i="4"/>
  <c r="BE200" i="4" s="1"/>
  <c r="BI199" i="4"/>
  <c r="BH199" i="4"/>
  <c r="BG199" i="4"/>
  <c r="BF199" i="4"/>
  <c r="T199" i="4"/>
  <c r="R199" i="4"/>
  <c r="P199" i="4"/>
  <c r="BK199" i="4"/>
  <c r="J199" i="4"/>
  <c r="BE199" i="4"/>
  <c r="BI198" i="4"/>
  <c r="BH198" i="4"/>
  <c r="BG198" i="4"/>
  <c r="BF198" i="4"/>
  <c r="T198" i="4"/>
  <c r="R198" i="4"/>
  <c r="R197" i="4" s="1"/>
  <c r="P198" i="4"/>
  <c r="BK198" i="4"/>
  <c r="BK197" i="4" s="1"/>
  <c r="J197" i="4" s="1"/>
  <c r="J65" i="4" s="1"/>
  <c r="J198" i="4"/>
  <c r="BE198" i="4"/>
  <c r="BI195" i="4"/>
  <c r="BH195" i="4"/>
  <c r="BG195" i="4"/>
  <c r="BF195" i="4"/>
  <c r="T195" i="4"/>
  <c r="R195" i="4"/>
  <c r="P195" i="4"/>
  <c r="BK195" i="4"/>
  <c r="J195" i="4"/>
  <c r="BE195" i="4" s="1"/>
  <c r="BI187" i="4"/>
  <c r="BH187" i="4"/>
  <c r="BG187" i="4"/>
  <c r="BF187" i="4"/>
  <c r="T187" i="4"/>
  <c r="R187" i="4"/>
  <c r="P187" i="4"/>
  <c r="BK187" i="4"/>
  <c r="J187" i="4"/>
  <c r="BE187" i="4" s="1"/>
  <c r="BI185" i="4"/>
  <c r="BH185" i="4"/>
  <c r="BG185" i="4"/>
  <c r="BF185" i="4"/>
  <c r="T185" i="4"/>
  <c r="R185" i="4"/>
  <c r="P185" i="4"/>
  <c r="BK185" i="4"/>
  <c r="J185" i="4"/>
  <c r="BE185" i="4" s="1"/>
  <c r="BI179" i="4"/>
  <c r="BH179" i="4"/>
  <c r="BG179" i="4"/>
  <c r="BF179" i="4"/>
  <c r="T179" i="4"/>
  <c r="R179" i="4"/>
  <c r="P179" i="4"/>
  <c r="BK179" i="4"/>
  <c r="J179" i="4"/>
  <c r="BE179" i="4"/>
  <c r="BI173" i="4"/>
  <c r="BH173" i="4"/>
  <c r="BG173" i="4"/>
  <c r="BF173" i="4"/>
  <c r="T173" i="4"/>
  <c r="R173" i="4"/>
  <c r="P173" i="4"/>
  <c r="BK173" i="4"/>
  <c r="J173" i="4"/>
  <c r="BE173" i="4" s="1"/>
  <c r="BI168" i="4"/>
  <c r="BH168" i="4"/>
  <c r="BG168" i="4"/>
  <c r="BF168" i="4"/>
  <c r="T168" i="4"/>
  <c r="R168" i="4"/>
  <c r="P168" i="4"/>
  <c r="BK168" i="4"/>
  <c r="J168" i="4"/>
  <c r="BE168" i="4"/>
  <c r="BI163" i="4"/>
  <c r="BH163" i="4"/>
  <c r="BG163" i="4"/>
  <c r="BF163" i="4"/>
  <c r="T163" i="4"/>
  <c r="R163" i="4"/>
  <c r="P163" i="4"/>
  <c r="BK163" i="4"/>
  <c r="J163" i="4"/>
  <c r="BE163" i="4" s="1"/>
  <c r="BI158" i="4"/>
  <c r="BH158" i="4"/>
  <c r="BG158" i="4"/>
  <c r="BF158" i="4"/>
  <c r="T158" i="4"/>
  <c r="R158" i="4"/>
  <c r="P158" i="4"/>
  <c r="BK158" i="4"/>
  <c r="J158" i="4"/>
  <c r="BE158" i="4"/>
  <c r="BI156" i="4"/>
  <c r="BH156" i="4"/>
  <c r="BG156" i="4"/>
  <c r="BF156" i="4"/>
  <c r="T156" i="4"/>
  <c r="R156" i="4"/>
  <c r="P156" i="4"/>
  <c r="BK156" i="4"/>
  <c r="J156" i="4"/>
  <c r="BE156" i="4" s="1"/>
  <c r="BI154" i="4"/>
  <c r="BH154" i="4"/>
  <c r="BG154" i="4"/>
  <c r="BF154" i="4"/>
  <c r="T154" i="4"/>
  <c r="R154" i="4"/>
  <c r="P154" i="4"/>
  <c r="BK154" i="4"/>
  <c r="J154" i="4"/>
  <c r="BE154" i="4"/>
  <c r="BI150" i="4"/>
  <c r="BH150" i="4"/>
  <c r="BG150" i="4"/>
  <c r="BF150" i="4"/>
  <c r="T150" i="4"/>
  <c r="R150" i="4"/>
  <c r="P150" i="4"/>
  <c r="BK150" i="4"/>
  <c r="J150" i="4"/>
  <c r="BE150" i="4" s="1"/>
  <c r="BI144" i="4"/>
  <c r="BH144" i="4"/>
  <c r="BG144" i="4"/>
  <c r="BF144" i="4"/>
  <c r="T144" i="4"/>
  <c r="R144" i="4"/>
  <c r="P144" i="4"/>
  <c r="BK144" i="4"/>
  <c r="J144" i="4"/>
  <c r="BE144" i="4"/>
  <c r="BI139" i="4"/>
  <c r="BH139" i="4"/>
  <c r="BG139" i="4"/>
  <c r="BF139" i="4"/>
  <c r="T139" i="4"/>
  <c r="R139" i="4"/>
  <c r="R138" i="4"/>
  <c r="P139" i="4"/>
  <c r="P138" i="4" s="1"/>
  <c r="BK139" i="4"/>
  <c r="BK138" i="4"/>
  <c r="J138" i="4"/>
  <c r="J64" i="4" s="1"/>
  <c r="J139" i="4"/>
  <c r="BE139" i="4"/>
  <c r="BI122" i="4"/>
  <c r="BH122" i="4"/>
  <c r="BG122" i="4"/>
  <c r="BF122" i="4"/>
  <c r="T122" i="4"/>
  <c r="T106" i="4" s="1"/>
  <c r="R122" i="4"/>
  <c r="P122" i="4"/>
  <c r="BK122" i="4"/>
  <c r="J122" i="4"/>
  <c r="BE122" i="4" s="1"/>
  <c r="BI107" i="4"/>
  <c r="BH107" i="4"/>
  <c r="BG107" i="4"/>
  <c r="BF107" i="4"/>
  <c r="T107" i="4"/>
  <c r="R107" i="4"/>
  <c r="R106" i="4" s="1"/>
  <c r="P107" i="4"/>
  <c r="P106" i="4"/>
  <c r="BK107" i="4"/>
  <c r="BK106" i="4" s="1"/>
  <c r="J106" i="4" s="1"/>
  <c r="J63" i="4" s="1"/>
  <c r="J107" i="4"/>
  <c r="BE107" i="4"/>
  <c r="BI103" i="4"/>
  <c r="BH103" i="4"/>
  <c r="BG103" i="4"/>
  <c r="F34" i="4" s="1"/>
  <c r="BB56" i="1" s="1"/>
  <c r="BF103" i="4"/>
  <c r="T103" i="4"/>
  <c r="R103" i="4"/>
  <c r="P103" i="4"/>
  <c r="BK103" i="4"/>
  <c r="J103" i="4"/>
  <c r="BE103" i="4"/>
  <c r="BI96" i="4"/>
  <c r="F36" i="4" s="1"/>
  <c r="BD56" i="1" s="1"/>
  <c r="BH96" i="4"/>
  <c r="F35" i="4"/>
  <c r="BC56" i="1" s="1"/>
  <c r="BG96" i="4"/>
  <c r="BF96" i="4"/>
  <c r="J33" i="4"/>
  <c r="AW56" i="1" s="1"/>
  <c r="F33" i="4"/>
  <c r="BA56" i="1" s="1"/>
  <c r="T96" i="4"/>
  <c r="T95" i="4" s="1"/>
  <c r="R96" i="4"/>
  <c r="R95" i="4" s="1"/>
  <c r="R94" i="4" s="1"/>
  <c r="P96" i="4"/>
  <c r="P95" i="4" s="1"/>
  <c r="BK96" i="4"/>
  <c r="BK95" i="4"/>
  <c r="J96" i="4"/>
  <c r="BE96" i="4"/>
  <c r="J89" i="4"/>
  <c r="F89" i="4"/>
  <c r="F87" i="4"/>
  <c r="E85" i="4"/>
  <c r="J55" i="4"/>
  <c r="F55" i="4"/>
  <c r="F53" i="4"/>
  <c r="E51" i="4"/>
  <c r="J20" i="4"/>
  <c r="E20" i="4"/>
  <c r="F56" i="4" s="1"/>
  <c r="F90" i="4"/>
  <c r="J19" i="4"/>
  <c r="J14" i="4"/>
  <c r="J53" i="4" s="1"/>
  <c r="J87" i="4"/>
  <c r="E7" i="4"/>
  <c r="E81" i="4" s="1"/>
  <c r="E47" i="4"/>
  <c r="AY55" i="1"/>
  <c r="AX55" i="1"/>
  <c r="BI302" i="3"/>
  <c r="BH302" i="3"/>
  <c r="BG302" i="3"/>
  <c r="BF302" i="3"/>
  <c r="T302" i="3"/>
  <c r="R302" i="3"/>
  <c r="P302" i="3"/>
  <c r="BK302" i="3"/>
  <c r="J302" i="3"/>
  <c r="BE302" i="3"/>
  <c r="BI283" i="3"/>
  <c r="BH283" i="3"/>
  <c r="BG283" i="3"/>
  <c r="BF283" i="3"/>
  <c r="T283" i="3"/>
  <c r="T282" i="3"/>
  <c r="R283" i="3"/>
  <c r="R282" i="3"/>
  <c r="P283" i="3"/>
  <c r="P282" i="3"/>
  <c r="BK283" i="3"/>
  <c r="BK282" i="3"/>
  <c r="J282" i="3" s="1"/>
  <c r="J69" i="3" s="1"/>
  <c r="J283" i="3"/>
  <c r="BE283" i="3" s="1"/>
  <c r="BI280" i="3"/>
  <c r="BH280" i="3"/>
  <c r="BG280" i="3"/>
  <c r="BF280" i="3"/>
  <c r="T280" i="3"/>
  <c r="T279" i="3"/>
  <c r="R280" i="3"/>
  <c r="R279" i="3"/>
  <c r="P280" i="3"/>
  <c r="P279" i="3"/>
  <c r="BK280" i="3"/>
  <c r="BK279" i="3"/>
  <c r="J279" i="3" s="1"/>
  <c r="J280" i="3"/>
  <c r="BE280" i="3" s="1"/>
  <c r="J68" i="3"/>
  <c r="BI273" i="3"/>
  <c r="BH273" i="3"/>
  <c r="BG273" i="3"/>
  <c r="BF273" i="3"/>
  <c r="T273" i="3"/>
  <c r="T272" i="3"/>
  <c r="T271" i="3" s="1"/>
  <c r="R273" i="3"/>
  <c r="R272" i="3" s="1"/>
  <c r="R271" i="3" s="1"/>
  <c r="P273" i="3"/>
  <c r="P272" i="3"/>
  <c r="P271" i="3" s="1"/>
  <c r="BK273" i="3"/>
  <c r="BK272" i="3" s="1"/>
  <c r="J272" i="3"/>
  <c r="J67" i="3" s="1"/>
  <c r="J273" i="3"/>
  <c r="BE273" i="3"/>
  <c r="BI269" i="3"/>
  <c r="BH269" i="3"/>
  <c r="BG269" i="3"/>
  <c r="BF269" i="3"/>
  <c r="T269" i="3"/>
  <c r="T268" i="3"/>
  <c r="R269" i="3"/>
  <c r="R268" i="3"/>
  <c r="P269" i="3"/>
  <c r="P268" i="3"/>
  <c r="BK269" i="3"/>
  <c r="BK268" i="3"/>
  <c r="J268" i="3" s="1"/>
  <c r="J65" i="3" s="1"/>
  <c r="J269" i="3"/>
  <c r="BE269" i="3" s="1"/>
  <c r="BI266" i="3"/>
  <c r="BH266" i="3"/>
  <c r="BG266" i="3"/>
  <c r="BF266" i="3"/>
  <c r="T266" i="3"/>
  <c r="R266" i="3"/>
  <c r="P266" i="3"/>
  <c r="BK266" i="3"/>
  <c r="J266" i="3"/>
  <c r="BE266" i="3"/>
  <c r="BI262" i="3"/>
  <c r="BH262" i="3"/>
  <c r="BG262" i="3"/>
  <c r="BF262" i="3"/>
  <c r="T262" i="3"/>
  <c r="R262" i="3"/>
  <c r="P262" i="3"/>
  <c r="BK262" i="3"/>
  <c r="J262" i="3"/>
  <c r="BE262" i="3"/>
  <c r="BI260" i="3"/>
  <c r="BH260" i="3"/>
  <c r="BG260" i="3"/>
  <c r="BF260" i="3"/>
  <c r="T260" i="3"/>
  <c r="R260" i="3"/>
  <c r="P260" i="3"/>
  <c r="BK260" i="3"/>
  <c r="J260" i="3"/>
  <c r="BE260" i="3"/>
  <c r="BI258" i="3"/>
  <c r="BH258" i="3"/>
  <c r="BG258" i="3"/>
  <c r="BF258" i="3"/>
  <c r="T258" i="3"/>
  <c r="T257" i="3"/>
  <c r="R258" i="3"/>
  <c r="R257" i="3"/>
  <c r="P258" i="3"/>
  <c r="P257" i="3"/>
  <c r="BK258" i="3"/>
  <c r="BK257" i="3"/>
  <c r="J257" i="3" s="1"/>
  <c r="J64" i="3" s="1"/>
  <c r="J258" i="3"/>
  <c r="BE258" i="3" s="1"/>
  <c r="BI252" i="3"/>
  <c r="BH252" i="3"/>
  <c r="BG252" i="3"/>
  <c r="BF252" i="3"/>
  <c r="T252" i="3"/>
  <c r="R252" i="3"/>
  <c r="P252" i="3"/>
  <c r="BK252" i="3"/>
  <c r="J252" i="3"/>
  <c r="BE252" i="3"/>
  <c r="BI230" i="3"/>
  <c r="BH230" i="3"/>
  <c r="BG230" i="3"/>
  <c r="BF230" i="3"/>
  <c r="T230" i="3"/>
  <c r="R230" i="3"/>
  <c r="P230" i="3"/>
  <c r="BK230" i="3"/>
  <c r="J230" i="3"/>
  <c r="BE230" i="3"/>
  <c r="BI219" i="3"/>
  <c r="BH219" i="3"/>
  <c r="BG219" i="3"/>
  <c r="BF219" i="3"/>
  <c r="T219" i="3"/>
  <c r="R219" i="3"/>
  <c r="P219" i="3"/>
  <c r="BK219" i="3"/>
  <c r="J219" i="3"/>
  <c r="BE219" i="3"/>
  <c r="BI211" i="3"/>
  <c r="BH211" i="3"/>
  <c r="BG211" i="3"/>
  <c r="BF211" i="3"/>
  <c r="T211" i="3"/>
  <c r="R211" i="3"/>
  <c r="P211" i="3"/>
  <c r="BK211" i="3"/>
  <c r="J211" i="3"/>
  <c r="BE211" i="3"/>
  <c r="BI205" i="3"/>
  <c r="BH205" i="3"/>
  <c r="BG205" i="3"/>
  <c r="BF205" i="3"/>
  <c r="T205" i="3"/>
  <c r="R205" i="3"/>
  <c r="P205" i="3"/>
  <c r="BK205" i="3"/>
  <c r="J205" i="3"/>
  <c r="BE205" i="3"/>
  <c r="BI199" i="3"/>
  <c r="BH199" i="3"/>
  <c r="BG199" i="3"/>
  <c r="BF199" i="3"/>
  <c r="T199" i="3"/>
  <c r="R199" i="3"/>
  <c r="P199" i="3"/>
  <c r="BK199" i="3"/>
  <c r="J199" i="3"/>
  <c r="BE199" i="3"/>
  <c r="BI194" i="3"/>
  <c r="BH194" i="3"/>
  <c r="BG194" i="3"/>
  <c r="BF194" i="3"/>
  <c r="T194" i="3"/>
  <c r="R194" i="3"/>
  <c r="P194" i="3"/>
  <c r="BK194" i="3"/>
  <c r="J194" i="3"/>
  <c r="BE194" i="3"/>
  <c r="BI189" i="3"/>
  <c r="BH189" i="3"/>
  <c r="BG189" i="3"/>
  <c r="BF189" i="3"/>
  <c r="T189" i="3"/>
  <c r="R189" i="3"/>
  <c r="P189" i="3"/>
  <c r="BK189" i="3"/>
  <c r="J189" i="3"/>
  <c r="BE189" i="3"/>
  <c r="BI184" i="3"/>
  <c r="BH184" i="3"/>
  <c r="BG184" i="3"/>
  <c r="BF184" i="3"/>
  <c r="T184" i="3"/>
  <c r="R184" i="3"/>
  <c r="P184" i="3"/>
  <c r="BK184" i="3"/>
  <c r="J184" i="3"/>
  <c r="BE184" i="3"/>
  <c r="BI182" i="3"/>
  <c r="BH182" i="3"/>
  <c r="BG182" i="3"/>
  <c r="BF182" i="3"/>
  <c r="T182" i="3"/>
  <c r="R182" i="3"/>
  <c r="P182" i="3"/>
  <c r="BK182" i="3"/>
  <c r="J182" i="3"/>
  <c r="BE182" i="3"/>
  <c r="BI180" i="3"/>
  <c r="BH180" i="3"/>
  <c r="BG180" i="3"/>
  <c r="BF180" i="3"/>
  <c r="T180" i="3"/>
  <c r="R180" i="3"/>
  <c r="P180" i="3"/>
  <c r="BK180" i="3"/>
  <c r="J180" i="3"/>
  <c r="BE180" i="3"/>
  <c r="BI169" i="3"/>
  <c r="BH169" i="3"/>
  <c r="BG169" i="3"/>
  <c r="BF169" i="3"/>
  <c r="T169" i="3"/>
  <c r="R169" i="3"/>
  <c r="P169" i="3"/>
  <c r="BK169" i="3"/>
  <c r="J169" i="3"/>
  <c r="BE169" i="3"/>
  <c r="BI164" i="3"/>
  <c r="BH164" i="3"/>
  <c r="BG164" i="3"/>
  <c r="BF164" i="3"/>
  <c r="T164" i="3"/>
  <c r="R164" i="3"/>
  <c r="P164" i="3"/>
  <c r="BK164" i="3"/>
  <c r="J164" i="3"/>
  <c r="BE164" i="3"/>
  <c r="BI159" i="3"/>
  <c r="BH159" i="3"/>
  <c r="BG159" i="3"/>
  <c r="BF159" i="3"/>
  <c r="T159" i="3"/>
  <c r="R159" i="3"/>
  <c r="P159" i="3"/>
  <c r="BK159" i="3"/>
  <c r="J159" i="3"/>
  <c r="BE159" i="3"/>
  <c r="BI154" i="3"/>
  <c r="BH154" i="3"/>
  <c r="BG154" i="3"/>
  <c r="BF154" i="3"/>
  <c r="T154" i="3"/>
  <c r="R154" i="3"/>
  <c r="P154" i="3"/>
  <c r="BK154" i="3"/>
  <c r="J154" i="3"/>
  <c r="BE154" i="3"/>
  <c r="BI147" i="3"/>
  <c r="BH147" i="3"/>
  <c r="BG147" i="3"/>
  <c r="BF147" i="3"/>
  <c r="T147" i="3"/>
  <c r="R147" i="3"/>
  <c r="P147" i="3"/>
  <c r="BK147" i="3"/>
  <c r="J147" i="3"/>
  <c r="BE147" i="3"/>
  <c r="BI135" i="3"/>
  <c r="BH135" i="3"/>
  <c r="BG135" i="3"/>
  <c r="BF135" i="3"/>
  <c r="T135" i="3"/>
  <c r="R135" i="3"/>
  <c r="P135" i="3"/>
  <c r="BK135" i="3"/>
  <c r="J135" i="3"/>
  <c r="BE135" i="3"/>
  <c r="BI126" i="3"/>
  <c r="BH126" i="3"/>
  <c r="BG126" i="3"/>
  <c r="BF126" i="3"/>
  <c r="T126" i="3"/>
  <c r="R126" i="3"/>
  <c r="P126" i="3"/>
  <c r="BK126" i="3"/>
  <c r="J126" i="3"/>
  <c r="BE126" i="3"/>
  <c r="BI119" i="3"/>
  <c r="BH119" i="3"/>
  <c r="BG119" i="3"/>
  <c r="BF119" i="3"/>
  <c r="T119" i="3"/>
  <c r="R119" i="3"/>
  <c r="P119" i="3"/>
  <c r="BK119" i="3"/>
  <c r="J119" i="3"/>
  <c r="BE119" i="3"/>
  <c r="BI118" i="3"/>
  <c r="BH118" i="3"/>
  <c r="BG118" i="3"/>
  <c r="BF118" i="3"/>
  <c r="T118" i="3"/>
  <c r="R118" i="3"/>
  <c r="P118" i="3"/>
  <c r="BK118" i="3"/>
  <c r="J118" i="3"/>
  <c r="BE118" i="3"/>
  <c r="BI117" i="3"/>
  <c r="BH117" i="3"/>
  <c r="BG117" i="3"/>
  <c r="BF117" i="3"/>
  <c r="T117" i="3"/>
  <c r="R117" i="3"/>
  <c r="P117" i="3"/>
  <c r="BK117" i="3"/>
  <c r="J117" i="3"/>
  <c r="BE117" i="3"/>
  <c r="BI116" i="3"/>
  <c r="BH116" i="3"/>
  <c r="BG116" i="3"/>
  <c r="BF116" i="3"/>
  <c r="T116" i="3"/>
  <c r="R116" i="3"/>
  <c r="P116" i="3"/>
  <c r="BK116" i="3"/>
  <c r="J116" i="3"/>
  <c r="BE116" i="3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R114" i="3"/>
  <c r="R111" i="3" s="1"/>
  <c r="P114" i="3"/>
  <c r="BK114" i="3"/>
  <c r="J114" i="3"/>
  <c r="BE114" i="3"/>
  <c r="BI113" i="3"/>
  <c r="BH113" i="3"/>
  <c r="BG113" i="3"/>
  <c r="BF113" i="3"/>
  <c r="T113" i="3"/>
  <c r="R113" i="3"/>
  <c r="P113" i="3"/>
  <c r="BK113" i="3"/>
  <c r="BK111" i="3" s="1"/>
  <c r="J111" i="3" s="1"/>
  <c r="J63" i="3" s="1"/>
  <c r="J113" i="3"/>
  <c r="BE113" i="3"/>
  <c r="BI112" i="3"/>
  <c r="BH112" i="3"/>
  <c r="BG112" i="3"/>
  <c r="BF112" i="3"/>
  <c r="T112" i="3"/>
  <c r="T111" i="3"/>
  <c r="R112" i="3"/>
  <c r="P112" i="3"/>
  <c r="P111" i="3"/>
  <c r="BK112" i="3"/>
  <c r="J112" i="3"/>
  <c r="BE112" i="3" s="1"/>
  <c r="BI107" i="3"/>
  <c r="BH107" i="3"/>
  <c r="BG107" i="3"/>
  <c r="BF107" i="3"/>
  <c r="T107" i="3"/>
  <c r="R107" i="3"/>
  <c r="P107" i="3"/>
  <c r="BK107" i="3"/>
  <c r="J107" i="3"/>
  <c r="BE107" i="3"/>
  <c r="BI105" i="3"/>
  <c r="BH105" i="3"/>
  <c r="BG105" i="3"/>
  <c r="BF105" i="3"/>
  <c r="T105" i="3"/>
  <c r="R105" i="3"/>
  <c r="P105" i="3"/>
  <c r="BK105" i="3"/>
  <c r="J105" i="3"/>
  <c r="BE105" i="3"/>
  <c r="BI101" i="3"/>
  <c r="BH101" i="3"/>
  <c r="BG101" i="3"/>
  <c r="BF101" i="3"/>
  <c r="T101" i="3"/>
  <c r="R101" i="3"/>
  <c r="P101" i="3"/>
  <c r="BK101" i="3"/>
  <c r="J101" i="3"/>
  <c r="BE101" i="3"/>
  <c r="BI99" i="3"/>
  <c r="BH99" i="3"/>
  <c r="BG99" i="3"/>
  <c r="BF99" i="3"/>
  <c r="T99" i="3"/>
  <c r="R99" i="3"/>
  <c r="P99" i="3"/>
  <c r="BK99" i="3"/>
  <c r="J99" i="3"/>
  <c r="BE99" i="3"/>
  <c r="BI94" i="3"/>
  <c r="F36" i="3"/>
  <c r="BD55" i="1" s="1"/>
  <c r="BH94" i="3"/>
  <c r="BG94" i="3"/>
  <c r="F34" i="3"/>
  <c r="BB55" i="1" s="1"/>
  <c r="BF94" i="3"/>
  <c r="T94" i="3"/>
  <c r="T93" i="3"/>
  <c r="R94" i="3"/>
  <c r="R93" i="3"/>
  <c r="P94" i="3"/>
  <c r="P93" i="3"/>
  <c r="BK94" i="3"/>
  <c r="J94" i="3"/>
  <c r="BE94" i="3" s="1"/>
  <c r="J32" i="3" s="1"/>
  <c r="AV55" i="1" s="1"/>
  <c r="J87" i="3"/>
  <c r="F87" i="3"/>
  <c r="F85" i="3"/>
  <c r="E83" i="3"/>
  <c r="J55" i="3"/>
  <c r="F55" i="3"/>
  <c r="F53" i="3"/>
  <c r="E51" i="3"/>
  <c r="J20" i="3"/>
  <c r="E20" i="3"/>
  <c r="F88" i="3" s="1"/>
  <c r="J19" i="3"/>
  <c r="J14" i="3"/>
  <c r="J85" i="3" s="1"/>
  <c r="E7" i="3"/>
  <c r="E47" i="3" s="1"/>
  <c r="E79" i="3"/>
  <c r="AY53" i="1"/>
  <c r="AX53" i="1"/>
  <c r="BI105" i="2"/>
  <c r="BH105" i="2"/>
  <c r="BG105" i="2"/>
  <c r="BF105" i="2"/>
  <c r="T105" i="2"/>
  <c r="R105" i="2"/>
  <c r="P105" i="2"/>
  <c r="BK105" i="2"/>
  <c r="J105" i="2"/>
  <c r="BE105" i="2"/>
  <c r="BI103" i="2"/>
  <c r="BH103" i="2"/>
  <c r="BG103" i="2"/>
  <c r="BF103" i="2"/>
  <c r="T103" i="2"/>
  <c r="R103" i="2"/>
  <c r="P103" i="2"/>
  <c r="BK103" i="2"/>
  <c r="J103" i="2"/>
  <c r="BE103" i="2" s="1"/>
  <c r="BI101" i="2"/>
  <c r="BH101" i="2"/>
  <c r="BG101" i="2"/>
  <c r="BF101" i="2"/>
  <c r="T101" i="2"/>
  <c r="R101" i="2"/>
  <c r="P101" i="2"/>
  <c r="BK101" i="2"/>
  <c r="J101" i="2"/>
  <c r="BE101" i="2"/>
  <c r="BI99" i="2"/>
  <c r="BH99" i="2"/>
  <c r="BG99" i="2"/>
  <c r="BF99" i="2"/>
  <c r="T99" i="2"/>
  <c r="R99" i="2"/>
  <c r="P99" i="2"/>
  <c r="BK99" i="2"/>
  <c r="J99" i="2"/>
  <c r="BE99" i="2" s="1"/>
  <c r="BI97" i="2"/>
  <c r="BH97" i="2"/>
  <c r="BG97" i="2"/>
  <c r="BF97" i="2"/>
  <c r="T97" i="2"/>
  <c r="R97" i="2"/>
  <c r="P97" i="2"/>
  <c r="BK97" i="2"/>
  <c r="J97" i="2"/>
  <c r="BE97" i="2"/>
  <c r="BI95" i="2"/>
  <c r="BH95" i="2"/>
  <c r="BG95" i="2"/>
  <c r="BF95" i="2"/>
  <c r="T95" i="2"/>
  <c r="R95" i="2"/>
  <c r="P95" i="2"/>
  <c r="BK95" i="2"/>
  <c r="J95" i="2"/>
  <c r="BE95" i="2" s="1"/>
  <c r="BI93" i="2"/>
  <c r="BH93" i="2"/>
  <c r="BG93" i="2"/>
  <c r="BF93" i="2"/>
  <c r="T93" i="2"/>
  <c r="R93" i="2"/>
  <c r="P93" i="2"/>
  <c r="BK93" i="2"/>
  <c r="J93" i="2"/>
  <c r="BE93" i="2"/>
  <c r="BI91" i="2"/>
  <c r="BH91" i="2"/>
  <c r="BG91" i="2"/>
  <c r="BF91" i="2"/>
  <c r="F33" i="2" s="1"/>
  <c r="BA53" i="1" s="1"/>
  <c r="BA52" i="1" s="1"/>
  <c r="T91" i="2"/>
  <c r="R91" i="2"/>
  <c r="P91" i="2"/>
  <c r="BK91" i="2"/>
  <c r="J91" i="2"/>
  <c r="BE91" i="2" s="1"/>
  <c r="BI89" i="2"/>
  <c r="BH89" i="2"/>
  <c r="BG89" i="2"/>
  <c r="BF89" i="2"/>
  <c r="T89" i="2"/>
  <c r="R89" i="2"/>
  <c r="P89" i="2"/>
  <c r="BK89" i="2"/>
  <c r="J89" i="2"/>
  <c r="BE89" i="2"/>
  <c r="BI87" i="2"/>
  <c r="F36" i="2" s="1"/>
  <c r="BD53" i="1" s="1"/>
  <c r="BD52" i="1" s="1"/>
  <c r="BH87" i="2"/>
  <c r="F35" i="2" s="1"/>
  <c r="BC53" i="1" s="1"/>
  <c r="BC52" i="1" s="1"/>
  <c r="BG87" i="2"/>
  <c r="F34" i="2"/>
  <c r="BB53" i="1" s="1"/>
  <c r="BB52" i="1" s="1"/>
  <c r="BF87" i="2"/>
  <c r="J33" i="2" s="1"/>
  <c r="AW53" i="1" s="1"/>
  <c r="T87" i="2"/>
  <c r="T86" i="2"/>
  <c r="T85" i="2" s="1"/>
  <c r="T84" i="2" s="1"/>
  <c r="R87" i="2"/>
  <c r="R86" i="2"/>
  <c r="R85" i="2" s="1"/>
  <c r="R84" i="2" s="1"/>
  <c r="P87" i="2"/>
  <c r="P86" i="2"/>
  <c r="P85" i="2" s="1"/>
  <c r="P84" i="2" s="1"/>
  <c r="AU53" i="1" s="1"/>
  <c r="AU52" i="1" s="1"/>
  <c r="BK87" i="2"/>
  <c r="BK86" i="2" s="1"/>
  <c r="J87" i="2"/>
  <c r="BE87" i="2" s="1"/>
  <c r="J80" i="2"/>
  <c r="F80" i="2"/>
  <c r="F78" i="2"/>
  <c r="E76" i="2"/>
  <c r="J55" i="2"/>
  <c r="F55" i="2"/>
  <c r="F53" i="2"/>
  <c r="E51" i="2"/>
  <c r="J20" i="2"/>
  <c r="E20" i="2"/>
  <c r="F81" i="2" s="1"/>
  <c r="J19" i="2"/>
  <c r="J14" i="2"/>
  <c r="J78" i="2" s="1"/>
  <c r="E7" i="2"/>
  <c r="E72" i="2"/>
  <c r="E47" i="2"/>
  <c r="AS54" i="1"/>
  <c r="AS51" i="1" s="1"/>
  <c r="AS52" i="1"/>
  <c r="L47" i="1"/>
  <c r="AM46" i="1"/>
  <c r="L46" i="1"/>
  <c r="AM44" i="1"/>
  <c r="L44" i="1"/>
  <c r="L42" i="1"/>
  <c r="L41" i="1"/>
  <c r="J32" i="8" l="1"/>
  <c r="AV60" i="1" s="1"/>
  <c r="F32" i="2"/>
  <c r="AZ53" i="1" s="1"/>
  <c r="AZ52" i="1" s="1"/>
  <c r="J32" i="2"/>
  <c r="AV53" i="1" s="1"/>
  <c r="AT53" i="1" s="1"/>
  <c r="AW52" i="1"/>
  <c r="AX52" i="1"/>
  <c r="AY52" i="1"/>
  <c r="J86" i="2"/>
  <c r="J62" i="2" s="1"/>
  <c r="BK85" i="2"/>
  <c r="F56" i="3"/>
  <c r="BK93" i="3"/>
  <c r="T92" i="3"/>
  <c r="T91" i="3" s="1"/>
  <c r="J33" i="3"/>
  <c r="AW55" i="1" s="1"/>
  <c r="AT55" i="1" s="1"/>
  <c r="F33" i="3"/>
  <c r="BA55" i="1" s="1"/>
  <c r="F35" i="3"/>
  <c r="BC55" i="1" s="1"/>
  <c r="BK271" i="3"/>
  <c r="J271" i="3" s="1"/>
  <c r="J66" i="3" s="1"/>
  <c r="F32" i="4"/>
  <c r="AZ56" i="1" s="1"/>
  <c r="J95" i="4"/>
  <c r="J62" i="4" s="1"/>
  <c r="BK94" i="4"/>
  <c r="P197" i="4"/>
  <c r="P94" i="4" s="1"/>
  <c r="R236" i="4"/>
  <c r="R93" i="4" s="1"/>
  <c r="J85" i="5"/>
  <c r="J53" i="5"/>
  <c r="F35" i="5"/>
  <c r="BC57" i="1" s="1"/>
  <c r="J60" i="8"/>
  <c r="J29" i="8"/>
  <c r="J53" i="2"/>
  <c r="F56" i="2"/>
  <c r="J53" i="3"/>
  <c r="F32" i="3"/>
  <c r="AZ55" i="1" s="1"/>
  <c r="R92" i="3"/>
  <c r="R91" i="3" s="1"/>
  <c r="P249" i="4"/>
  <c r="P236" i="4" s="1"/>
  <c r="T258" i="4"/>
  <c r="BK93" i="5"/>
  <c r="F33" i="5"/>
  <c r="BA57" i="1" s="1"/>
  <c r="J32" i="6"/>
  <c r="AV58" i="1" s="1"/>
  <c r="F32" i="6"/>
  <c r="AZ58" i="1" s="1"/>
  <c r="P92" i="3"/>
  <c r="P91" i="3" s="1"/>
  <c r="AU55" i="1" s="1"/>
  <c r="T138" i="4"/>
  <c r="T94" i="4" s="1"/>
  <c r="T93" i="4" s="1"/>
  <c r="T197" i="4"/>
  <c r="T236" i="4"/>
  <c r="T283" i="4"/>
  <c r="F88" i="5"/>
  <c r="F56" i="5"/>
  <c r="F32" i="5"/>
  <c r="AZ57" i="1" s="1"/>
  <c r="P92" i="5"/>
  <c r="T92" i="5"/>
  <c r="BK279" i="5"/>
  <c r="J279" i="5" s="1"/>
  <c r="J66" i="5" s="1"/>
  <c r="J32" i="4"/>
  <c r="AV56" i="1" s="1"/>
  <c r="AT56" i="1" s="1"/>
  <c r="J33" i="5"/>
  <c r="AW57" i="1" s="1"/>
  <c r="AT57" i="1" s="1"/>
  <c r="T445" i="5"/>
  <c r="P92" i="6"/>
  <c r="P91" i="6" s="1"/>
  <c r="AU58" i="1" s="1"/>
  <c r="J33" i="6"/>
  <c r="AW58" i="1" s="1"/>
  <c r="F33" i="6"/>
  <c r="BA58" i="1" s="1"/>
  <c r="F35" i="6"/>
  <c r="BC58" i="1" s="1"/>
  <c r="F36" i="7"/>
  <c r="BD59" i="1" s="1"/>
  <c r="BD54" i="1" s="1"/>
  <c r="BD51" i="1" s="1"/>
  <c r="W30" i="1" s="1"/>
  <c r="P89" i="7"/>
  <c r="P88" i="7" s="1"/>
  <c r="P87" i="7" s="1"/>
  <c r="AU59" i="1" s="1"/>
  <c r="F34" i="7"/>
  <c r="BB59" i="1" s="1"/>
  <c r="BB54" i="1" s="1"/>
  <c r="J33" i="8"/>
  <c r="AW60" i="1" s="1"/>
  <c r="AT60" i="1" s="1"/>
  <c r="F33" i="8"/>
  <c r="BA60" i="1" s="1"/>
  <c r="T92" i="6"/>
  <c r="T91" i="6" s="1"/>
  <c r="R92" i="6"/>
  <c r="R91" i="6" s="1"/>
  <c r="BK199" i="6"/>
  <c r="J199" i="6" s="1"/>
  <c r="J67" i="6" s="1"/>
  <c r="R207" i="6"/>
  <c r="R206" i="6" s="1"/>
  <c r="J89" i="7"/>
  <c r="J62" i="7" s="1"/>
  <c r="BK88" i="7"/>
  <c r="R282" i="7"/>
  <c r="R281" i="7" s="1"/>
  <c r="R87" i="7" s="1"/>
  <c r="P445" i="5"/>
  <c r="BK92" i="6"/>
  <c r="F32" i="7"/>
  <c r="AZ59" i="1" s="1"/>
  <c r="J32" i="7"/>
  <c r="AV59" i="1" s="1"/>
  <c r="AT59" i="1" s="1"/>
  <c r="BK282" i="7"/>
  <c r="AX54" i="1" l="1"/>
  <c r="BB51" i="1"/>
  <c r="P93" i="4"/>
  <c r="AU56" i="1" s="1"/>
  <c r="AT58" i="1"/>
  <c r="T91" i="5"/>
  <c r="J94" i="4"/>
  <c r="J61" i="4" s="1"/>
  <c r="BK93" i="4"/>
  <c r="J93" i="4" s="1"/>
  <c r="BC54" i="1"/>
  <c r="BK92" i="3"/>
  <c r="J93" i="3"/>
  <c r="J62" i="3" s="1"/>
  <c r="BK84" i="2"/>
  <c r="J84" i="2" s="1"/>
  <c r="J85" i="2"/>
  <c r="J61" i="2" s="1"/>
  <c r="AV52" i="1"/>
  <c r="AT52" i="1" s="1"/>
  <c r="BK281" i="7"/>
  <c r="J281" i="7" s="1"/>
  <c r="J64" i="7" s="1"/>
  <c r="J282" i="7"/>
  <c r="J65" i="7" s="1"/>
  <c r="J92" i="6"/>
  <c r="J61" i="6" s="1"/>
  <c r="BK91" i="6"/>
  <c r="J91" i="6" s="1"/>
  <c r="J88" i="7"/>
  <c r="J61" i="7" s="1"/>
  <c r="P91" i="5"/>
  <c r="AU57" i="1" s="1"/>
  <c r="AU54" i="1" s="1"/>
  <c r="AU51" i="1" s="1"/>
  <c r="J93" i="5"/>
  <c r="J62" i="5" s="1"/>
  <c r="BK92" i="5"/>
  <c r="AZ54" i="1"/>
  <c r="AV54" i="1" s="1"/>
  <c r="AG60" i="1"/>
  <c r="AN60" i="1" s="1"/>
  <c r="J38" i="8"/>
  <c r="BA54" i="1"/>
  <c r="AW54" i="1" l="1"/>
  <c r="AT54" i="1" s="1"/>
  <c r="BA51" i="1"/>
  <c r="BK91" i="5"/>
  <c r="J91" i="5" s="1"/>
  <c r="J92" i="5"/>
  <c r="J61" i="5" s="1"/>
  <c r="BK87" i="7"/>
  <c r="J87" i="7" s="1"/>
  <c r="AY54" i="1"/>
  <c r="BC51" i="1"/>
  <c r="BK91" i="3"/>
  <c r="J91" i="3" s="1"/>
  <c r="J92" i="3"/>
  <c r="J61" i="3" s="1"/>
  <c r="J29" i="2"/>
  <c r="J60" i="2"/>
  <c r="J60" i="4"/>
  <c r="J29" i="4"/>
  <c r="J60" i="6"/>
  <c r="J29" i="6"/>
  <c r="AZ51" i="1"/>
  <c r="W28" i="1"/>
  <c r="AX51" i="1"/>
  <c r="J60" i="3" l="1"/>
  <c r="J29" i="3"/>
  <c r="AG58" i="1"/>
  <c r="AN58" i="1" s="1"/>
  <c r="J38" i="6"/>
  <c r="AY51" i="1"/>
  <c r="W29" i="1"/>
  <c r="J60" i="5"/>
  <c r="J29" i="5"/>
  <c r="AG53" i="1"/>
  <c r="J38" i="2"/>
  <c r="AW51" i="1"/>
  <c r="AK27" i="1" s="1"/>
  <c r="W27" i="1"/>
  <c r="W26" i="1"/>
  <c r="AV51" i="1"/>
  <c r="J38" i="4"/>
  <c r="AG56" i="1"/>
  <c r="AN56" i="1" s="1"/>
  <c r="J60" i="7"/>
  <c r="J29" i="7"/>
  <c r="AG57" i="1" l="1"/>
  <c r="AN57" i="1" s="1"/>
  <c r="J38" i="5"/>
  <c r="AG52" i="1"/>
  <c r="AN53" i="1"/>
  <c r="J38" i="7"/>
  <c r="AG59" i="1"/>
  <c r="AN59" i="1" s="1"/>
  <c r="AT51" i="1"/>
  <c r="AK26" i="1"/>
  <c r="AG55" i="1"/>
  <c r="J38" i="3"/>
  <c r="AN52" i="1" l="1"/>
  <c r="AG54" i="1"/>
  <c r="AN54" i="1" s="1"/>
  <c r="AN55" i="1"/>
  <c r="AG51" i="1" l="1"/>
  <c r="AN51" i="1" l="1"/>
  <c r="AK23" i="1"/>
  <c r="AK32" i="1" s="1"/>
</calcChain>
</file>

<file path=xl/sharedStrings.xml><?xml version="1.0" encoding="utf-8"?>
<sst xmlns="http://schemas.openxmlformats.org/spreadsheetml/2006/main" count="12235" uniqueCount="2286">
  <si>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</si>
  <si>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</si>
  <si>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</si>
  <si>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</si>
  <si>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</si>
  <si>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</si>
  <si>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</si>
  <si>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{6a4fec87-6335-42c5-bc14-b2f6528da849}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</si>
  <si>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</si>
  <si>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</si>
  <si>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</si>
  <si>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</si>
  <si>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</si>
  <si>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</si>
  <si>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</si>
  <si>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</si>
  <si>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</si>
  <si>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18-002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</si>
  <si>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</si>
  <si>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</si>
  <si>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SPŠ a SOU Pelhřimov – oprava kotelny, ul. Růžová, Pelhřimov</t>
  </si>
  <si>
    <t>KSO:</t>
  </si>
  <si>
    <t>8013913</t>
  </si>
  <si>
    <t>CC-CZ:</t>
  </si>
  <si>
    <t>Místo:</t>
  </si>
  <si>
    <t>Pelhřimov, ul. Růžová</t>
  </si>
  <si>
    <t>Datum:</t>
  </si>
  <si>
    <t>30. 5. 2018</t>
  </si>
  <si>
    <t>Zadavatel:</t>
  </si>
  <si>
    <t>IČ:</t>
  </si>
  <si>
    <t>70890749</t>
  </si>
  <si>
    <t>Kraj Vysočina</t>
  </si>
  <si>
    <t>DIČ:</t>
  </si>
  <si>
    <t>CZ70890749</t>
  </si>
  <si>
    <t>Uchazeč:</t>
  </si>
  <si>
    <t>Vyplň údaj</t>
  </si>
  <si>
    <t>Projektant:</t>
  </si>
  <si>
    <t>28094026</t>
  </si>
  <si>
    <t>PROJEKT CENTRUM NOVA s.r.o.</t>
  </si>
  <si>
    <t>CZ28094026</t>
  </si>
  <si>
    <t>True</t>
  </si>
  <si>
    <t>Poznámka: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</si>
  <si>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apod._x000D_
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listy._x000D_
- Kde není výslovně uvedeno, bude pracovní postup a technologie provádění stanovena oprávněnou osobou zhotovitele _x000D_
- Pro sestavení SOUPISU PRACÍ v podrobnostech vymezených vyhl. č. 169/2016Sb. byla použita v převážné míře cenová soustava ÚRS._x000D_
- V případě nejasností u některé z položek uváděných v supisu prací, kontaktuje uchazeč zadavatele._x000D_
- Vlastní položky, komplety, soubory a položky s vyšší cenou než dle ceníku jsou stanoveny na základě zkušeností projektanta z období 3 let a odpovídají situaci na trhu._x000D_
- Stavba doloží množství odpadu uloženého na skládce platným vážnými lístky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</si>
  <si>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</si>
  <si>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</si>
  <si>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</si>
  <si>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</si>
  <si>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</si>
  <si>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</si>
  <si>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</si>
  <si>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</si>
  <si>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</si>
  <si>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</si>
  <si>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</si>
  <si>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</si>
  <si>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</si>
  <si>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</si>
  <si>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</si>
  <si>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</si>
  <si>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</si>
  <si>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</si>
  <si>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</si>
  <si>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</si>
  <si>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</si>
  <si>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</si>
  <si>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</si>
  <si>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</si>
  <si>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</si>
  <si>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</si>
  <si>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</si>
  <si>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</si>
  <si>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</si>
  <si>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</si>
  <si>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</si>
  <si>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</si>
  <si>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</si>
  <si>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</si>
  <si>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</si>
  <si>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</si>
  <si>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</si>
  <si>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</si>
  <si>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VRN</t>
  </si>
  <si>
    <t>Vedlejší a ostatní rozpočtové náklady</t>
  </si>
  <si>
    <t>VON</t>
  </si>
  <si>
    <t>1</t>
  </si>
  <si>
    <t>{a59f9996-eb07-4b8a-9230-39a746760ac2}</t>
  </si>
  <si>
    <t>/</t>
  </si>
  <si>
    <t>Vedlejší a ostatní náklady</t>
  </si>
  <si>
    <t>Soupis</t>
  </si>
  <si>
    <t>2</t>
  </si>
  <si>
    <t>{b46bdf09-347c-49da-a0ba-1d06c3474e51}</t>
  </si>
  <si>
    <t>SO-01</t>
  </si>
  <si>
    <t>Kotelna</t>
  </si>
  <si>
    <t>STA</t>
  </si>
  <si>
    <t>{213f42d6-6eae-4fde-aa22-9cd1bfc79bb7}</t>
  </si>
  <si>
    <t>01-0</t>
  </si>
  <si>
    <t>Bourací práce</t>
  </si>
  <si>
    <t>{2d00785c-f4f5-4f4b-a24b-127001499838}</t>
  </si>
  <si>
    <t>01-1</t>
  </si>
  <si>
    <t>Architektonicko-stavební řešení</t>
  </si>
  <si>
    <t>{70760f5d-13fa-4e43-a2f4-1d80161f67b6}</t>
  </si>
  <si>
    <t>01a</t>
  </si>
  <si>
    <t>Zařízení pro vytápění staveb</t>
  </si>
  <si>
    <t>{0215b6e8-996b-49de-a5a4-e177864beb77}</t>
  </si>
  <si>
    <t>01b</t>
  </si>
  <si>
    <t>Zařízení zdravotně technických instalací, plynová zařízení</t>
  </si>
  <si>
    <t>{8b536e8d-c966-4ada-85c2-a334ae82354e}</t>
  </si>
  <si>
    <t>01c</t>
  </si>
  <si>
    <t>Zařízení silnoproudé elektrotechniky</t>
  </si>
  <si>
    <t>{4bb1084f-3d7d-4f96-b01e-12d519a6409b}</t>
  </si>
  <si>
    <t>801 34 13</t>
  </si>
  <si>
    <t>01d</t>
  </si>
  <si>
    <t>Měření a regulace</t>
  </si>
  <si>
    <t>{e20125cd-1f9b-4a73-88f7-afe4fecd92b6}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</si>
  <si>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</si>
  <si>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</si>
  <si>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</si>
  <si>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</si>
  <si>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</si>
  <si>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</si>
  <si>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</si>
  <si>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VRN - Vedlejší a ostatní rozpočtové náklady</t>
  </si>
  <si>
    <t>Soupis:</t>
  </si>
  <si>
    <t>VRN - Vedlejší a ostatní náklady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</si>
  <si>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Tento soupis prací řeší vedlejší a ostatní náklady dle vyhl. 169/2016Sb. §9 a 10 v tomto jediném společném soupisu pro všechny uváděné stavební a inženýrské objekty v zakázce. - Vzhledem k výše uvedenému nelze stanovit jednotné JKSO pro tento objekt, zakázka obsahuje tyto objekty dle JKSO : 827 1912, 801 7212</t>
  </si>
  <si>
    <t>REKAPITULACE ČLENĚNÍ SOUPISU PRACÍ</t>
  </si>
  <si>
    <t>Kód dílu - Popis</t>
  </si>
  <si>
    <t>Cena celkem [CZK]</t>
  </si>
  <si>
    <t>Náklady soupisu celkem</t>
  </si>
  <si>
    <t>-1</t>
  </si>
  <si>
    <t>OST - Ostatní</t>
  </si>
  <si>
    <t xml:space="preserve">    O02 - Vedlejší a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</si>
  <si>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</si>
  <si>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</si>
  <si>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</si>
  <si>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</si>
  <si>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</si>
  <si>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</si>
  <si>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</si>
  <si>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</si>
  <si>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</si>
  <si>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</si>
  <si>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</si>
  <si>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</si>
  <si>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</si>
  <si>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</si>
  <si>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OST</t>
  </si>
  <si>
    <t>Ostatní</t>
  </si>
  <si>
    <t>4</t>
  </si>
  <si>
    <t>ROZPOCET</t>
  </si>
  <si>
    <t>O02</t>
  </si>
  <si>
    <t>K</t>
  </si>
  <si>
    <t>0101</t>
  </si>
  <si>
    <t>Zařízení staveniště, BOZP</t>
  </si>
  <si>
    <t>kpl</t>
  </si>
  <si>
    <t>1394522077</t>
  </si>
  <si>
    <t>PP</t>
  </si>
  <si>
    <t>Veškeré náklady a činnosti související s vybudováním, provozem a likvidací staveniště, včetně zajištění připojení na elektrickou energii, vodu a odvodnění staveniště, provádění každodenního hrubého úklidu staveniště a průběžné likvidace vznikajících odpadů oprávněnou osobou. Čištění a úklid příjezdových a přístupových komunikací.
Standardní prvky BOZP (oplocení staveniště, mobilní oplocení, výstražné značení, přechody výkopů vč. oplocení, zábradlí, atd - vč. jejich dodávky, montáže, údržby a demontáže, resp. likvidace) a povinosti vyplývající z plánu BOZP vč. připomínek příslušných úřadů.</t>
  </si>
  <si>
    <t>0102</t>
  </si>
  <si>
    <t>Dočasné dopravní opatření</t>
  </si>
  <si>
    <t>-449053838</t>
  </si>
  <si>
    <t xml:space="preserve">Náklady na vyhotovení návrhu dočasného dopravního značení a zvláštního užívání komunikace (veřejné i areálové), vč. projednání, odsouhlasení s dotčenými orgány a organizacemi a zajištění správních rozhodnutí, dodání dopravních značek a světelné signalizace, jejich rozmístění a přemísťování a jejich údržba v průběhu výstavby včetně následného odstranění, poplatky za správní řízení, splnění podmínek správních rozhodnutí a orgánu DOSS.   </t>
  </si>
  <si>
    <t>3</t>
  </si>
  <si>
    <t>002-202.1</t>
  </si>
  <si>
    <t>Zábory veřejných prostranství, vč.komunikací</t>
  </si>
  <si>
    <t>-899666790</t>
  </si>
  <si>
    <t>Náklady spojené se zábory veřejných prostranství, vč.komunikací (poplatky za zřízení záboru a nájemné za užívání veřejných ploch)</t>
  </si>
  <si>
    <t>0104</t>
  </si>
  <si>
    <t>Poskytnutí zařízení staveniště (jeho části) pro umožnění činnosti TDS, AD, SÚ, atd. po dobu výstavby.</t>
  </si>
  <si>
    <t>1596164259</t>
  </si>
  <si>
    <t>Poskytnutí krytého, čistého prostoru včetně vybavení pracovním stolem a 4 židlemi (např. stavební buňka - kancelář stavby, místnost v objektu, ...)</t>
  </si>
  <si>
    <t>5</t>
  </si>
  <si>
    <t>0105</t>
  </si>
  <si>
    <t>Náklady vyplývající z požadavků DOSS a správců inženýrských sítí.</t>
  </si>
  <si>
    <t>-1334955976</t>
  </si>
  <si>
    <t>Veškeré náklady vyplývající se zajištění plnění požadavků DOSS a správců inženýrských sítí (objednání vytýčení inženýrských sítí, komunikace se správci in. sítí a DOSS dle jejich vyjádření a rozhodnutí - viz. dokladová část, .....). 
O veškerých úkonech zhotovitele směrem k DOSS a správců inženýrských sítí, bude zhotovitelem informován TDI, TDS a investor.</t>
  </si>
  <si>
    <t>6</t>
  </si>
  <si>
    <t>0401</t>
  </si>
  <si>
    <t>Projektová dokumentace skutečného provedení</t>
  </si>
  <si>
    <t>-1773495778</t>
  </si>
  <si>
    <t>Projektová dokumentace skutečného provedení 3x tištěně a 1x elektronicky na CD</t>
  </si>
  <si>
    <t>7</t>
  </si>
  <si>
    <t>0505</t>
  </si>
  <si>
    <t>Kompletace dokladové části stavby k předání a převzetí díla</t>
  </si>
  <si>
    <t>1047780156</t>
  </si>
  <si>
    <t>Doklady o vlastnostech materiálů, o provedených zkouškách a měření, o výchozích kontrolách provozuschopnosti,  o zaškolení obsluhy, revizní zprávy-bez závad, doklady o oprávnění k provádění prací, doklady o likvidaci odpadů, návody k obsluze, kopie záručních listů   - 3x tištěně a 1x  na CD nosiči</t>
  </si>
  <si>
    <t>8</t>
  </si>
  <si>
    <t>0601</t>
  </si>
  <si>
    <t xml:space="preserve">Zpracování a předložení harmonogramů </t>
  </si>
  <si>
    <t>1477048399</t>
  </si>
  <si>
    <t>Náklady na vyhotovení a předložení finančního a časového harmonogramu</t>
  </si>
  <si>
    <t>9</t>
  </si>
  <si>
    <t>0608</t>
  </si>
  <si>
    <t>Zkoušky toxicity jednotlivých druhů odpadů vzniklých na stavbě - výluhem</t>
  </si>
  <si>
    <t>soubor</t>
  </si>
  <si>
    <t>-1608868421</t>
  </si>
  <si>
    <t>Zkoušky akutní toxicity s naředěním vodním výluhem odpadu dle přílohy č.10 vyhl. 294/2005 Sb. dle tabulky 10.1. a 10.2..</t>
  </si>
  <si>
    <t>10</t>
  </si>
  <si>
    <t>002-304</t>
  </si>
  <si>
    <t xml:space="preserve">Náklady spojené prováděním stavby uvnitř stávajícího objektu </t>
  </si>
  <si>
    <t>202245279</t>
  </si>
  <si>
    <t xml:space="preserve">Náklady spojené s prováděním stavby uvnitř stávajícícho objektu. Omezení vlivu stavby - zakrytí konstrukcí a technologií (prach, hluk), zajištění konstrukcí a technologií proti poškození. Náklady na pravidelný úklid objektu, omezení manipulačních a stavebních ploch, další související omezující vlivy.                                                                                                                                                             </t>
  </si>
  <si>
    <t>SO-01 - Kotelna</t>
  </si>
  <si>
    <t>01-0 - Bourací práce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</si>
  <si>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1.1.1 Bourané konstrukce - Půdorys 1.PP 1.1.2 Navrhovaný stav -  Půdorys 1.PP 1.1.3 Tabulky PSV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</si>
  <si>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</si>
  <si>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</si>
  <si>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</si>
  <si>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</si>
  <si>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</si>
  <si>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</si>
  <si>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</si>
  <si>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767 - Konstrukce zámečnické</t>
  </si>
  <si>
    <t xml:space="preserve">    784 - Dokončovací práce - malby a tapety</t>
  </si>
  <si>
    <t>HSV</t>
  </si>
  <si>
    <t>Práce a dodávky HSV</t>
  </si>
  <si>
    <t>Zemní práce</t>
  </si>
  <si>
    <t>139711101</t>
  </si>
  <si>
    <t>Vykopávky v uzavřených prostorách v hornině tř. 1 až 4</t>
  </si>
  <si>
    <t>m3</t>
  </si>
  <si>
    <t>CS ÚRS 2018 01</t>
  </si>
  <si>
    <t>522816909</t>
  </si>
  <si>
    <t>Vykopávka v uzavřených prostorách  s naložením výkopku na dopravní prostředek v hornině tř. 1 až 4</t>
  </si>
  <si>
    <t>VV</t>
  </si>
  <si>
    <t>pozn.18</t>
  </si>
  <si>
    <t>(4+2)*0,5*0,3</t>
  </si>
  <si>
    <t>Součet</t>
  </si>
  <si>
    <t>162201201</t>
  </si>
  <si>
    <t>Vodorovné přemístění do 10 m nošením výkopku z horniny tř. 1 až 4</t>
  </si>
  <si>
    <t>1151525114</t>
  </si>
  <si>
    <t>Vodorovné přemístění výkopku nebo sypaniny nošením s vyprázdněním nádoby na hromady nebo do dopravního prostředku na vzdálenost do 10 m z horniny tř. 1 až 4</t>
  </si>
  <si>
    <t>162201209</t>
  </si>
  <si>
    <t>Příplatek k vodorovnému přemístění nošením ZKD 10 m nošení výkopku z horniny tř. 1 až 4</t>
  </si>
  <si>
    <t>271369659</t>
  </si>
  <si>
    <t>Vodorovné přemístění výkopku nebo sypaniny nošením s vyprázdněním nádoby na hromady nebo do dopravního prostředku na vzdálenost do 10 m z horniny Příplatek k ceně za každých dalších 10 m</t>
  </si>
  <si>
    <t>0,9*2</t>
  </si>
  <si>
    <t>162601102</t>
  </si>
  <si>
    <t>Vodorovné přemístění do 5000 m výkopku/sypaniny z horniny tř. 1 až 4</t>
  </si>
  <si>
    <t>912553495</t>
  </si>
  <si>
    <t>Vodorovné přemístění výkopku nebo sypaniny po suchu  na obvyklém dopravním prostředku, bez naložení výkopku, avšak se složením bez rozhrnutí z horniny tř. 1 až 4 na vzdálenost přes 4 000 do 5 000 m</t>
  </si>
  <si>
    <t>171201211</t>
  </si>
  <si>
    <t>Poplatek za uložení stavebního odpadu - zeminy a kameniva na skládce</t>
  </si>
  <si>
    <t>t</t>
  </si>
  <si>
    <t>1344121458</t>
  </si>
  <si>
    <t xml:space="preserve">Poplatek za uložení stavebního odpadu na skládce (skládkovné) zeminy a kameniva </t>
  </si>
  <si>
    <t>0,9*2,1</t>
  </si>
  <si>
    <t>Ostatní konstrukce a práce, bourání</t>
  </si>
  <si>
    <t>90001</t>
  </si>
  <si>
    <t>Demontáž nádrží na LTO vč.vyčištění, likvidace odpadů - pozn.2</t>
  </si>
  <si>
    <t>1361399559</t>
  </si>
  <si>
    <t>90002</t>
  </si>
  <si>
    <t>Demontáž ocelové konstrukce, rozřezání, odvoz - pozn.5</t>
  </si>
  <si>
    <t>46806838</t>
  </si>
  <si>
    <t>90003-1</t>
  </si>
  <si>
    <t>Demontáž ocelové konstrukce komínového průduchu, rozřezání, odvoz - pozn.8</t>
  </si>
  <si>
    <t>-1475288516</t>
  </si>
  <si>
    <t>90003-2</t>
  </si>
  <si>
    <t>Vyčištění komínového průduchu - pozn.8</t>
  </si>
  <si>
    <t>-1950048218</t>
  </si>
  <si>
    <t>90004</t>
  </si>
  <si>
    <t>Vyčištění potrubí VZT, rozřezání, odvoz - pozn.11</t>
  </si>
  <si>
    <t>132605939</t>
  </si>
  <si>
    <t>11</t>
  </si>
  <si>
    <t>90005</t>
  </si>
  <si>
    <t>Demontáž ocelové kostrukce podesty, uložení pro další použití - pozn.12</t>
  </si>
  <si>
    <t>-37184570</t>
  </si>
  <si>
    <t>12</t>
  </si>
  <si>
    <t>90006</t>
  </si>
  <si>
    <t>Demontáž ocelové kostrukce konzoly, rozřezání, odvoz - pozn.17</t>
  </si>
  <si>
    <t>1355167293</t>
  </si>
  <si>
    <t>13</t>
  </si>
  <si>
    <t>949101111</t>
  </si>
  <si>
    <t>Lešení pomocné pro objekty pozemních staveb s lešeňovou podlahou v do 1,9 m zatížení do 150 kg/m2</t>
  </si>
  <si>
    <t>m2</t>
  </si>
  <si>
    <t>333584730</t>
  </si>
  <si>
    <t>Lešení pomocné pracovní pro objekty pozemních staveb  pro zatížení do 150 kg/m2, o výšce lešeňové podlahy do 1,9 m</t>
  </si>
  <si>
    <t>č002</t>
  </si>
  <si>
    <t>21,59</t>
  </si>
  <si>
    <t>č003</t>
  </si>
  <si>
    <t>30,37</t>
  </si>
  <si>
    <t>14</t>
  </si>
  <si>
    <t>949101112</t>
  </si>
  <si>
    <t>Lešení pomocné pro objekty pozemních staveb s lešeňovou podlahou v do 3,5 m zatížení do 150 kg/m2</t>
  </si>
  <si>
    <t>900060799</t>
  </si>
  <si>
    <t>Lešení pomocné pracovní pro objekty pozemních staveb  pro zatížení do 150 kg/m2, o výšce lešeňové podlahy přes 1,9 do 3,5 m</t>
  </si>
  <si>
    <t>č001</t>
  </si>
  <si>
    <t>28,15</t>
  </si>
  <si>
    <t>č005</t>
  </si>
  <si>
    <t>49,04</t>
  </si>
  <si>
    <t>č006</t>
  </si>
  <si>
    <t>25,35</t>
  </si>
  <si>
    <t>952902021</t>
  </si>
  <si>
    <t>Čištění budov zametení hladkých podlah</t>
  </si>
  <si>
    <t>-888207868</t>
  </si>
  <si>
    <t>Čištění budov při provádění oprav a udržovacích prací  podlah hladkých zametením</t>
  </si>
  <si>
    <t>B3</t>
  </si>
  <si>
    <t>č004</t>
  </si>
  <si>
    <t>18,52</t>
  </si>
  <si>
    <t>č007</t>
  </si>
  <si>
    <t>10,32</t>
  </si>
  <si>
    <t>č008</t>
  </si>
  <si>
    <t>38,37</t>
  </si>
  <si>
    <t>16</t>
  </si>
  <si>
    <t>961055111</t>
  </si>
  <si>
    <t>Bourání základů ze ŽB</t>
  </si>
  <si>
    <t>1804923591</t>
  </si>
  <si>
    <t>Bourání základů z betonu  železového</t>
  </si>
  <si>
    <t>pozn.1</t>
  </si>
  <si>
    <t>1,6*1*1*4</t>
  </si>
  <si>
    <t>pozn.4</t>
  </si>
  <si>
    <t>1,9*0,5*0,26*1</t>
  </si>
  <si>
    <t>17</t>
  </si>
  <si>
    <t>962051116</t>
  </si>
  <si>
    <t>Bourání příček ze ŽB tl do 150 mm</t>
  </si>
  <si>
    <t>1729415313</t>
  </si>
  <si>
    <t>Bourání příček železobetonových  tloušťky do 150 mm</t>
  </si>
  <si>
    <t>pozn.3</t>
  </si>
  <si>
    <t>1,24*0,26*2</t>
  </si>
  <si>
    <t>18</t>
  </si>
  <si>
    <t>962052210</t>
  </si>
  <si>
    <t>Bourání zdiva nadzákladového ze ŽB do 1 m3</t>
  </si>
  <si>
    <t>1644391646</t>
  </si>
  <si>
    <t>Bourání zdiva železobetonového  nadzákladového, objemu do 1 m3</t>
  </si>
  <si>
    <t>pozn.16</t>
  </si>
  <si>
    <t>0,8*0,8*0,9</t>
  </si>
  <si>
    <t>19</t>
  </si>
  <si>
    <t>965042131</t>
  </si>
  <si>
    <t>Bourání podkladů pod dlažby nebo mazanin betonových nebo z litého asfaltu tl do 100 mm pl do 4 m2</t>
  </si>
  <si>
    <t>1889768447</t>
  </si>
  <si>
    <t>Bourání mazanin betonových nebo z litého asfaltu tl. do 100 mm, plochy do 4 m2</t>
  </si>
  <si>
    <t>(4+2)*0,5*0,1</t>
  </si>
  <si>
    <t>20</t>
  </si>
  <si>
    <t>965042141</t>
  </si>
  <si>
    <t>Bourání podkladů pod dlažby nebo mazanin betonových nebo z litého asfaltu tl do 100 mm pl přes 4 m2</t>
  </si>
  <si>
    <t>-438382885</t>
  </si>
  <si>
    <t>Bourání mazanin betonových nebo z litého asfaltu tl. do 100 mm, plochy přes 4 m2</t>
  </si>
  <si>
    <t>28,15*0,1</t>
  </si>
  <si>
    <t>21,59*0,1</t>
  </si>
  <si>
    <t>30,37*0,1</t>
  </si>
  <si>
    <t>průchody</t>
  </si>
  <si>
    <t>2,5*(0,85+1)*0,1</t>
  </si>
  <si>
    <t>965049111</t>
  </si>
  <si>
    <t>Příplatek k bourání betonových mazanin za bourání mazanin se svařovanou sítí tl do 100 mm</t>
  </si>
  <si>
    <t>2015854785</t>
  </si>
  <si>
    <t>Bourání mazanin Příplatek k cenám za bourání mazanin betonových se svařovanou sítí, tl. do 100 mm</t>
  </si>
  <si>
    <t>22</t>
  </si>
  <si>
    <t>965082923</t>
  </si>
  <si>
    <t>Odstranění násypů pod podlahami tl do 100 mm pl přes 2 m2</t>
  </si>
  <si>
    <t>-589818511</t>
  </si>
  <si>
    <t>Odstranění násypu pod podlahami nebo ochranného násypu na střechách tl. do 100 mm, plochy přes 2 m2</t>
  </si>
  <si>
    <t>23</t>
  </si>
  <si>
    <t>967031132</t>
  </si>
  <si>
    <t>Přisekání rovných ostění v cihelném zdivu na MV nebo MVC</t>
  </si>
  <si>
    <t>-2109230654</t>
  </si>
  <si>
    <t>Přisekání (špicování) plošné nebo rovných ostění zdiva z cihel pálených  rovných ostění, bez odstupu, po hrubém vybourání otvorů, na maltu vápennou nebo vápenocementovou</t>
  </si>
  <si>
    <t>pozn.13</t>
  </si>
  <si>
    <t>(0,5+2,32*2)*(0,2+0,2)</t>
  </si>
  <si>
    <t>24</t>
  </si>
  <si>
    <t>968072455</t>
  </si>
  <si>
    <t>Vybourání kovových dveřních zárubní pl do 2 m2</t>
  </si>
  <si>
    <t>-840054159</t>
  </si>
  <si>
    <t>Vybourání kovových rámů oken s křídly, dveřních zárubní, vrat, stěn, ostění nebo obkladů  dveřních zárubní, plochy do 2 m2</t>
  </si>
  <si>
    <t>0,5*2,32</t>
  </si>
  <si>
    <t>25</t>
  </si>
  <si>
    <t>971033591</t>
  </si>
  <si>
    <t>Vybourání otvorů ve zdivu cihelném pl do 1 m2 na MVC nebo MV tl přes 900 mm</t>
  </si>
  <si>
    <t>1429912716</t>
  </si>
  <si>
    <t>Vybourání otvorů ve zdivu základovém nebo nadzákladovém z cihel, tvárnic, příčkovek  z cihel pálených na maltu vápennou nebo vápenocementovou plochy do 1 m2, tl. přes 900 mm</t>
  </si>
  <si>
    <t>pro KL01</t>
  </si>
  <si>
    <t>0,55*0,75*1</t>
  </si>
  <si>
    <t>26</t>
  </si>
  <si>
    <t>976085311</t>
  </si>
  <si>
    <t>Vybourání poklopů, mřížek nebo mříží pl do 0,6 m2</t>
  </si>
  <si>
    <t>kus</t>
  </si>
  <si>
    <t>266382861</t>
  </si>
  <si>
    <t>pozn.9</t>
  </si>
  <si>
    <t>27</t>
  </si>
  <si>
    <t>977311112</t>
  </si>
  <si>
    <t>Řezání stávajících betonových mazanin nevyztužených hl do 100 mm</t>
  </si>
  <si>
    <t>m</t>
  </si>
  <si>
    <t>-1965049045</t>
  </si>
  <si>
    <t>Řezání stávajících betonových mazanin bez vyztužení hloubky přes 50 do 100 mm</t>
  </si>
  <si>
    <t>(0,8+0,8)*2</t>
  </si>
  <si>
    <t>(4+2)*2</t>
  </si>
  <si>
    <t>28</t>
  </si>
  <si>
    <t>978011141</t>
  </si>
  <si>
    <t>Otlučení (osekání) vnitřní vápenné nebo vápenocementové omítky stropů v rozsahu do 30 %</t>
  </si>
  <si>
    <t>268766006</t>
  </si>
  <si>
    <t>Otlučení vápenných nebo vápenocementových omítek vnitřních ploch stropů, v rozsahu přes 10 do 30 %</t>
  </si>
  <si>
    <t>B4</t>
  </si>
  <si>
    <t>49,04*1,75</t>
  </si>
  <si>
    <t>25,35*1,75</t>
  </si>
  <si>
    <t>29</t>
  </si>
  <si>
    <t>978013141</t>
  </si>
  <si>
    <t>Otlučení (osekání) vnitřní vápenné nebo vápenocementové omítky stěn v rozsahu do 30 %</t>
  </si>
  <si>
    <t>1359795369</t>
  </si>
  <si>
    <t>Otlučení vápenných nebo vápenocementových omítek vnitřních ploch stěn s vyškrabáním spar, s očištěním zdiva, v rozsahu přes 10 do 30 %</t>
  </si>
  <si>
    <t>(9,1+5,46+0,2*4)*2*2</t>
  </si>
  <si>
    <t>-0,9*2+(1,22+2,2*2)*1</t>
  </si>
  <si>
    <t>-2,43*2+2,4*0,83*2</t>
  </si>
  <si>
    <t>(9,1+2,6)*2*(3-2)</t>
  </si>
  <si>
    <t>30</t>
  </si>
  <si>
    <t>978013191</t>
  </si>
  <si>
    <t>Otlučení (osekání) vnitřní vápenné nebo vápenocementové omítky stěn  s vyškrabáním spar v rozsahu do 100 %</t>
  </si>
  <si>
    <t>974685</t>
  </si>
  <si>
    <t>Otlučení vápenných nebo vápenocementových omítek vnitřních ploch stěn s vyškrabáním spar, s očištěním zdiva, v rozsahu přes 50 do 100 %</t>
  </si>
  <si>
    <t>B2</t>
  </si>
  <si>
    <t>(9,1+3,1)*2*2,9</t>
  </si>
  <si>
    <t>-0,9*2+(1,22+2,1*2)*1</t>
  </si>
  <si>
    <t>-2,43*2,2+(2,43+2,2*2)*1</t>
  </si>
  <si>
    <t>(9,1+2,11)*2*2,6</t>
  </si>
  <si>
    <t>-0,9*2+(1,24+2,1*2)*1</t>
  </si>
  <si>
    <t>-2,43*2,2</t>
  </si>
  <si>
    <t>-2,49*2,2+(2,49+2,2*2)*0,85</t>
  </si>
  <si>
    <t>(9,1+3,01+0,4)*2*2,2</t>
  </si>
  <si>
    <t>-0,9*2+(1,1+2,2*2)*1</t>
  </si>
  <si>
    <t>-2,49*2,2</t>
  </si>
  <si>
    <t>B5</t>
  </si>
  <si>
    <t>(9,1+2,6)*2*2</t>
  </si>
  <si>
    <t>-0,5*2,32+(0,8+2,32*2)*1,21</t>
  </si>
  <si>
    <t>31</t>
  </si>
  <si>
    <t>978059541</t>
  </si>
  <si>
    <t>Odsekání a odebrání obkladů stěn z vnitřních obkládaček včetně otlučení podkladní omítky až na zdivo plochy přes 1 m2</t>
  </si>
  <si>
    <t>800095946</t>
  </si>
  <si>
    <t>Odsekání obkladů  stěn včetně otlučení podkladní omítky až na zdivo z obkládaček vnitřních, z jakýchkoliv materiálů, plochy přes 1 m2</t>
  </si>
  <si>
    <t>č006 - pozn.6</t>
  </si>
  <si>
    <t>(2,3+3,45)*1,23</t>
  </si>
  <si>
    <t>997</t>
  </si>
  <si>
    <t>Přesun sutě</t>
  </si>
  <si>
    <t>32</t>
  </si>
  <si>
    <t>997013211</t>
  </si>
  <si>
    <t>Vnitrostaveništní doprava suti a vybouraných hmot pro budovy v do 6 m ručně</t>
  </si>
  <si>
    <t>-1445036561</t>
  </si>
  <si>
    <t>Vnitrostaveništní doprava suti a vybouraných hmot  vodorovně do 50 m svisle ručně (nošením po schodech) pro budovy a haly výšky do 6 m</t>
  </si>
  <si>
    <t>33</t>
  </si>
  <si>
    <t>997013501</t>
  </si>
  <si>
    <t>Odvoz suti a vybouraných hmot na skládku nebo meziskládku do 1 km se složením</t>
  </si>
  <si>
    <t>1920364500</t>
  </si>
  <si>
    <t>Odvoz suti a vybouraných hmot na skládku nebo meziskládku  se složením, na vzdálenost do 1 km</t>
  </si>
  <si>
    <t>34</t>
  </si>
  <si>
    <t>997013509</t>
  </si>
  <si>
    <t>Příplatek k odvozu suti a vybouraných hmot na skládku ZKD 1 km přes 1 km</t>
  </si>
  <si>
    <t>-726280168</t>
  </si>
  <si>
    <t>Odvoz suti a vybouraných hmot na skládku nebo meziskládku  se složením, na vzdálenost Příplatek k ceně za každý další i započatý 1 km přes 1 km</t>
  </si>
  <si>
    <t>64,623*29</t>
  </si>
  <si>
    <t>35</t>
  </si>
  <si>
    <t>997013802</t>
  </si>
  <si>
    <t xml:space="preserve">Poplatek za uložení na skládce (skládkovné) stavebního odpadu  </t>
  </si>
  <si>
    <t>-1222282904</t>
  </si>
  <si>
    <t xml:space="preserve">Poplatek za uložení stavebního odpadu na skládce (skládkovné) </t>
  </si>
  <si>
    <t>998</t>
  </si>
  <si>
    <t>Přesun hmot</t>
  </si>
  <si>
    <t>36</t>
  </si>
  <si>
    <t>998018001</t>
  </si>
  <si>
    <t>Přesun hmot ruční pro budovy v do 6 m</t>
  </si>
  <si>
    <t>1961824345</t>
  </si>
  <si>
    <t>Přesun hmot pro budovy občanské výstavby, bydlení, výrobu a služby  ruční - bez užití mechanizace vodorovná dopravní vzdálenost do 100 m pro budovy s jakoukoliv nosnou konstrukcí výšky do 6 m</t>
  </si>
  <si>
    <t>PSV</t>
  </si>
  <si>
    <t>Práce a dodávky PSV</t>
  </si>
  <si>
    <t>762</t>
  </si>
  <si>
    <t>Konstrukce tesařské</t>
  </si>
  <si>
    <t>37</t>
  </si>
  <si>
    <t>762430832</t>
  </si>
  <si>
    <t>Demontáž obložení stěn z desek cementotřískových tl do 16 mm na pero a drážku šroubovaných</t>
  </si>
  <si>
    <t>-245067082</t>
  </si>
  <si>
    <t>Demontáž obložení stěn  z cementotřískových desek šroubovaných na pero a drážku, tloušťka desky do 16 mm</t>
  </si>
  <si>
    <t>pozn.5</t>
  </si>
  <si>
    <t>4,2*0,2</t>
  </si>
  <si>
    <t>4,5*2,5</t>
  </si>
  <si>
    <t>767</t>
  </si>
  <si>
    <t>Konstrukce zámečnické</t>
  </si>
  <si>
    <t>38</t>
  </si>
  <si>
    <t>767691822</t>
  </si>
  <si>
    <t>Vyvěšení nebo zavěšení kovových křídel dveří do 2 m2, označení a uložení pro další použití - pozn.7</t>
  </si>
  <si>
    <t>-258545993</t>
  </si>
  <si>
    <t>Vyvěšení nebo zavěšení kovových křídel – ostatní práce s případným uložením a opětovným zavěšením po provedení stavebních změn dveří, plochy do 2 m2</t>
  </si>
  <si>
    <t>784</t>
  </si>
  <si>
    <t>Dokončovací práce - malby a tapety</t>
  </si>
  <si>
    <t>39</t>
  </si>
  <si>
    <t>784121001</t>
  </si>
  <si>
    <t>Oškrabání malby v mísnostech výšky do 3,80 m</t>
  </si>
  <si>
    <t>215906757</t>
  </si>
  <si>
    <t>Oškrabání malby v místnostech výšky do 3,80 m</t>
  </si>
  <si>
    <t>28,15*1,5</t>
  </si>
  <si>
    <t>21,59*1,5</t>
  </si>
  <si>
    <t>30,37*1,5</t>
  </si>
  <si>
    <t>40</t>
  </si>
  <si>
    <t>784121031</t>
  </si>
  <si>
    <t>Mydlení podkladu v místnostech výšky do 3,80 m</t>
  </si>
  <si>
    <t>1832512747</t>
  </si>
  <si>
    <t>01-1 - Architektonicko-stavební řešení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</si>
  <si>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 1.1.1 Bourané konstrukce - Půdorys 1.PP 1.1.2 Navrhovaný stav -  Půdorys 1.PP 1.1.3 Tabulky PSV</t>
  </si>
  <si>
    <t xml:space="preserve">    2 - Zakládání</t>
  </si>
  <si>
    <t xml:space="preserve">    6 - Úpravy povrchů, podlahy a osazování výplní</t>
  </si>
  <si>
    <t xml:space="preserve">    751 - Vzduchotechnika</t>
  </si>
  <si>
    <t xml:space="preserve">    771 - Podlahy z dlaždic</t>
  </si>
  <si>
    <t>175111101</t>
  </si>
  <si>
    <t>Obsypání potrubí ručně sypaninou bez prohození sítem, uloženou do 3 m</t>
  </si>
  <si>
    <t>651508215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</si>
  <si>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</si>
  <si>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viz ruční vykopávky</t>
  </si>
  <si>
    <t>0,9</t>
  </si>
  <si>
    <t>stávající šachta</t>
  </si>
  <si>
    <t>M</t>
  </si>
  <si>
    <t>58337302</t>
  </si>
  <si>
    <t>štěrkopísek frakce 0/16</t>
  </si>
  <si>
    <t>-2015627256</t>
  </si>
  <si>
    <t>1,476*2 'Přepočtené koeficientem množství</t>
  </si>
  <si>
    <t>Zakládání</t>
  </si>
  <si>
    <t>271532211</t>
  </si>
  <si>
    <t>Podsyp pod základové konstrukce se zhutněním z hrubého kameniva frakce 32 až 63 mm</t>
  </si>
  <si>
    <t>118289610</t>
  </si>
  <si>
    <t>Podsyp pod základové konstrukce se zhutněním a urovnáním povrchu z kameniva hrubého, frakce 32 - 63 mm</t>
  </si>
  <si>
    <t>A2</t>
  </si>
  <si>
    <t>stávající patky</t>
  </si>
  <si>
    <t>1,5*1*0,5*4</t>
  </si>
  <si>
    <t>271532212</t>
  </si>
  <si>
    <t>Podsyp pod základové konstrukce se zhutněním z hrubého kameniva frakce 16 až 32 mm</t>
  </si>
  <si>
    <t>1635562846</t>
  </si>
  <si>
    <t>Podsyp pod základové konstrukce se zhutněním a urovnáním povrchu z kameniva hrubého, frakce 16 - 32 mm</t>
  </si>
  <si>
    <t>28,15*0,15</t>
  </si>
  <si>
    <t>21,59*0,15</t>
  </si>
  <si>
    <t>30,37*0,15</t>
  </si>
  <si>
    <t>2,5*(0,85+1)*0,15</t>
  </si>
  <si>
    <t>rýhy pro kanalizaci</t>
  </si>
  <si>
    <t>0,8*0,8*0,1</t>
  </si>
  <si>
    <t>Úpravy povrchů, podlahy a osazování výplní</t>
  </si>
  <si>
    <t>611315412</t>
  </si>
  <si>
    <t>Oprava vnitřní vápenné hladké omítky stropů v rozsahu plochy do 30%</t>
  </si>
  <si>
    <t>2136245006</t>
  </si>
  <si>
    <t>Oprava vápenné omítky vnitřních ploch hladké, tloušťky do 20 mm stropů, v rozsahu opravované plochy přes 10 do 30%</t>
  </si>
  <si>
    <t>viz otlučení</t>
  </si>
  <si>
    <t>130,183</t>
  </si>
  <si>
    <t>612135000</t>
  </si>
  <si>
    <t>Vyrovnání podkladu vnitřních stěn maltou vápennou tl do 10 mm</t>
  </si>
  <si>
    <t>-1889003210</t>
  </si>
  <si>
    <t>Vyrovnání nerovností podkladu vnitřních omítaných ploch  maltou, tloušťky do 10 mm vápennou stěn</t>
  </si>
  <si>
    <t>612135090</t>
  </si>
  <si>
    <t>Příplatek k vyrovnání vnitřních stěn maltou vápennou za každých dalších 5 mm tl</t>
  </si>
  <si>
    <t>338299957</t>
  </si>
  <si>
    <t>Vyrovnání nerovností podkladu vnitřních omítaných ploch  Příplatek k ceně za každých dalších 5 mm tloušťky podkladní vrstvy přes 10 mm maltou vápennou stěn</t>
  </si>
  <si>
    <t>52,222*2</t>
  </si>
  <si>
    <t>612311141</t>
  </si>
  <si>
    <t>Vápenná omítka štuková dvouvrstvá vnitřních stěn tl.10mm nanášená ručně</t>
  </si>
  <si>
    <t>1148989737</t>
  </si>
  <si>
    <t>Omítka vápenná vnitřních ploch  nanášená ručně dvouvrstvá štuková, tloušťky jádrové omítky do 10 mm a tloušťky štuku do 3 mm svislých konstrukcí stěn</t>
  </si>
  <si>
    <t>612311191</t>
  </si>
  <si>
    <t>Příplatek k vápenné omítce vnitřních stěn za každých dalších 5 mm tloušťky ručně</t>
  </si>
  <si>
    <t>1724617035</t>
  </si>
  <si>
    <t>Omítka vápenná vnitřních ploch  nanášená ručně Příplatek k cenám za každých dalších i započatých 5 mm tloušťky jádrové omítky přes 10 mm stěn</t>
  </si>
  <si>
    <t>612315223</t>
  </si>
  <si>
    <t>Vápenná štuková omítka malých ploch do 1,0 m2 na stěnách</t>
  </si>
  <si>
    <t>-1535779576</t>
  </si>
  <si>
    <t>Vápenná omítka jednotlivých malých ploch štuková na stěnách, plochy jednotlivě přes 0,25 do 1 m2</t>
  </si>
  <si>
    <t>č005 - větrací potrubí</t>
  </si>
  <si>
    <t>612315302</t>
  </si>
  <si>
    <t>Vápenná štuková omítka ostění nebo nadpraží</t>
  </si>
  <si>
    <t>1152511835</t>
  </si>
  <si>
    <t>Vápenná omítka ostění nebo nadpraží štuková</t>
  </si>
  <si>
    <t>viz přisekání ostění</t>
  </si>
  <si>
    <t>2,056</t>
  </si>
  <si>
    <t>612315412</t>
  </si>
  <si>
    <t>Oprava vnitřní vápenné hladké omítky stěn v rozsahu plochy do 30%</t>
  </si>
  <si>
    <t>-925361816</t>
  </si>
  <si>
    <t>Oprava vápenné omítky vnitřních ploch hladké, tloušťky do 20 mm stěn, v rozsahu opravované plochy přes 10 do 30%</t>
  </si>
  <si>
    <t>87,784</t>
  </si>
  <si>
    <t>631311115</t>
  </si>
  <si>
    <t>Mazanina tl do 80 mm z betonu prostého bez zvýšených nároků na prostředí tř. C 20/25</t>
  </si>
  <si>
    <t>1866421465</t>
  </si>
  <si>
    <t>Mazanina z betonu  prostého bez zvýšených nároků na prostředí tl. přes 50 do 80 mm tř. C 20/25</t>
  </si>
  <si>
    <t>č006 - A1 - pozn.2</t>
  </si>
  <si>
    <t>25,35*0,06</t>
  </si>
  <si>
    <t>2,45*0,45*0,06</t>
  </si>
  <si>
    <t>631312141</t>
  </si>
  <si>
    <t>Doplnění rýh v dosavadních mazaninách betonem prostým</t>
  </si>
  <si>
    <t>-1037246322</t>
  </si>
  <si>
    <t>Doplnění dosavadních mazanin prostým betonem  s dodáním hmot, bez potěru, plochy jednotlivě rýh v dosavadních mazaninách</t>
  </si>
  <si>
    <t>631319171</t>
  </si>
  <si>
    <t>Příplatek k mazanině tl do 80 mm za stržení povrchu spodní vrstvy před vložením výztuže</t>
  </si>
  <si>
    <t>511198475</t>
  </si>
  <si>
    <t>Příplatek k cenám mazanin  za stržení povrchu spodní vrstvy mazaniny latí před vložením výztuže nebo pletiva pro tl. obou vrstev mazaniny přes 50 do 80 mm</t>
  </si>
  <si>
    <t>631362021</t>
  </si>
  <si>
    <t>Výztuž mazanin svařovanými sítěmi Kari</t>
  </si>
  <si>
    <t>-1814966926</t>
  </si>
  <si>
    <t>Výztuž mazanin  ze svařovaných sítí z drátů typu KARI</t>
  </si>
  <si>
    <t>25,35*0,0014</t>
  </si>
  <si>
    <t>2,45*0,45*0,0014</t>
  </si>
  <si>
    <t>Mezisoučet</t>
  </si>
  <si>
    <t>0,037*0,15</t>
  </si>
  <si>
    <t>642944121</t>
  </si>
  <si>
    <t>Osazování ocelových zárubní dodatečné pl do 2,5 m2</t>
  </si>
  <si>
    <t>1558302632</t>
  </si>
  <si>
    <t>Osazení ocelových dveřních zárubní lisovaných nebo z úhelníků dodatečně  s vybetonováním prahu, plochy do 2,5 m2</t>
  </si>
  <si>
    <t>M+D fotoluminscenční tabulky</t>
  </si>
  <si>
    <t>-1705478793</t>
  </si>
  <si>
    <t>900051</t>
  </si>
  <si>
    <t>Zpětná montáž ocelové kostrukce podesty, oprava nátěrů - pozn.4</t>
  </si>
  <si>
    <t>-88193001</t>
  </si>
  <si>
    <t>94159550</t>
  </si>
  <si>
    <t>32578766</t>
  </si>
  <si>
    <t>952901111</t>
  </si>
  <si>
    <t>Vyčištění budov bytové a občanské výstavby při výšce podlaží do 4 m</t>
  </si>
  <si>
    <t>202505048</t>
  </si>
  <si>
    <t>Vyčištění budov nebo objektů před předáním do užívání  budov bytové nebo občanské výstavby, světlé výšky podlaží do 4 m</t>
  </si>
  <si>
    <t>953943112</t>
  </si>
  <si>
    <t>Osazování výrobků do 5 kg/kus do zdiva bez jejich dodání</t>
  </si>
  <si>
    <t>300675321</t>
  </si>
  <si>
    <t>553-ZV01</t>
  </si>
  <si>
    <t>větrací mřížka 400x600mm pozinkovaný plech - specifikace viz tab.PSV ozn.ZV01</t>
  </si>
  <si>
    <t>-1868786449</t>
  </si>
  <si>
    <t>553-ZV02</t>
  </si>
  <si>
    <t>větrací mřížka 400x500mm pozinkovaný plech - specifikace viz tab.PSV ozn.ZV02</t>
  </si>
  <si>
    <t>1867309846</t>
  </si>
  <si>
    <t>553-ZV03</t>
  </si>
  <si>
    <t>větrací mřížka 400x400mm pozinkovaný plech - specifikace viz tab.PSV ozn.ZV03</t>
  </si>
  <si>
    <t>1998582392</t>
  </si>
  <si>
    <t>953943113</t>
  </si>
  <si>
    <t>Osazování výrobků do 15 kg/kus do zdiva bez jejich dodání</t>
  </si>
  <si>
    <t>-67652114</t>
  </si>
  <si>
    <t>Osazování drobných kovových předmětů  výrobků ostatních jinde neuvedených do vynechaných či vysekaných kapes zdiva, se zajištěním polohy se zalitím maltou cementovou, hmotnosti přes 5 do 15 kg/kus</t>
  </si>
  <si>
    <t>44932211</t>
  </si>
  <si>
    <t>přístroj hasicí ruční 5kg 55B</t>
  </si>
  <si>
    <t>-630010005</t>
  </si>
  <si>
    <t>44932112</t>
  </si>
  <si>
    <t>přístroj hasicí ruční práškový 6kg</t>
  </si>
  <si>
    <t>-16411153</t>
  </si>
  <si>
    <t>přístroj hasicí ruční práškový 6kg, hasicí schopnost 21A, 113B</t>
  </si>
  <si>
    <t>-47690275</t>
  </si>
  <si>
    <t>751</t>
  </si>
  <si>
    <t>Vzduchotechnika</t>
  </si>
  <si>
    <t>751398025</t>
  </si>
  <si>
    <t>Mtž větrací mřížky stěnové přes 0,200 m2</t>
  </si>
  <si>
    <t>-1352651568</t>
  </si>
  <si>
    <t>Montáž ostatních zařízení  větrací mřížky stěnové, průřezu přes 0,200 m2</t>
  </si>
  <si>
    <t>553001</t>
  </si>
  <si>
    <t>větrací mřížka 500x700mm pozinkovaný plech</t>
  </si>
  <si>
    <t>-291765596</t>
  </si>
  <si>
    <t>751510015</t>
  </si>
  <si>
    <t>Vzduchotechnické potrubí pozink čtyřhranné průřezu do 0,50 m2</t>
  </si>
  <si>
    <t>-1713170981</t>
  </si>
  <si>
    <t>Vzduchotechnické potrubí z pozinkovaného plechu  čtyřhranné s přírubou, průřezu přes 0,28 do 0,50 m2</t>
  </si>
  <si>
    <t>KL01</t>
  </si>
  <si>
    <t>1,6+0,47+0,47+1+1</t>
  </si>
  <si>
    <t>998751101</t>
  </si>
  <si>
    <t>Přesun hmot tonážní pro vzduchotechniku v objektech v do 12 m</t>
  </si>
  <si>
    <t>-709480069</t>
  </si>
  <si>
    <t>Přesun hmot pro vzduchotechniku stanovený z hmotnosti přesunovaného materiálu vodorovná dopravní vzdálenost do 100 m v objektech výšky do 12 m</t>
  </si>
  <si>
    <t>767640311</t>
  </si>
  <si>
    <t>Montáž dveří ocelových vnitřních jednokřídlových</t>
  </si>
  <si>
    <t>982391318</t>
  </si>
  <si>
    <t>Montáž dveří ocelových  vnitřních jednokřídlových</t>
  </si>
  <si>
    <t>553-T01</t>
  </si>
  <si>
    <t>dveře ocelové 490x2320mm vč.rámu, kování, mrížky, povrchová úprava - specifikace viz tab.PSV ozn.T01</t>
  </si>
  <si>
    <t>-1264343954</t>
  </si>
  <si>
    <t>dveře ocelové 490x2320mm vč.rámu, kování, mrížky, povrchová úprava - specofikace viz tab.PSV ozn.T01</t>
  </si>
  <si>
    <t>Vyvěšení nebo zavěšení kovových křídel dveří do 2 m2, označení a uložení pro další použití - pozn.8</t>
  </si>
  <si>
    <t>-1414380476</t>
  </si>
  <si>
    <t>998767101</t>
  </si>
  <si>
    <t>Přesun hmot tonážní pro zámečnické konstrukce v objektech v do 6 m</t>
  </si>
  <si>
    <t>537481381</t>
  </si>
  <si>
    <t>Přesun hmot pro zámečnické konstrukce  stanovený z hmotnosti přesunovaného materiálu vodorovná dopravní vzdálenost do 50 m v objektech výšky do 6 m</t>
  </si>
  <si>
    <t>771</t>
  </si>
  <si>
    <t>Podlahy z dlaždic</t>
  </si>
  <si>
    <t>771574131</t>
  </si>
  <si>
    <t>Montáž podlah keramických režných protiskluzných lepených flexibilním lepidlem do 50 ks/m2</t>
  </si>
  <si>
    <t>-560701585</t>
  </si>
  <si>
    <t>Montáž podlah z dlaždic keramických  lepených flexibilním lepidlem režných nebo glazovaných protiskluzných nebo reliefovaných do 50 ks/ m2</t>
  </si>
  <si>
    <t>č006 - A1</t>
  </si>
  <si>
    <t>2,45*0,45</t>
  </si>
  <si>
    <t>59761116</t>
  </si>
  <si>
    <t>dlaždice keramické hutné protiskluzné I.jakost</t>
  </si>
  <si>
    <t>1037536661</t>
  </si>
  <si>
    <t>26,453*1,1</t>
  </si>
  <si>
    <t>41</t>
  </si>
  <si>
    <t>771591111</t>
  </si>
  <si>
    <t>Podlahy penetrace podkladu</t>
  </si>
  <si>
    <t>-650879185</t>
  </si>
  <si>
    <t>Podlahy - ostatní práce  penetrace podkladu</t>
  </si>
  <si>
    <t>42</t>
  </si>
  <si>
    <t>771591115</t>
  </si>
  <si>
    <t>Podlahy spárování silikonem</t>
  </si>
  <si>
    <t>485050882</t>
  </si>
  <si>
    <t>Podlahy - ostatní práce  spárování silikonem</t>
  </si>
  <si>
    <t>43</t>
  </si>
  <si>
    <t>771591161</t>
  </si>
  <si>
    <t>Montáž profilu dilatační spáry bez izolace v rovině dlažby</t>
  </si>
  <si>
    <t>-1522371903</t>
  </si>
  <si>
    <t>Podlahy - ostatní práce  montáž profilu dilatační spáry v rovině dlažby</t>
  </si>
  <si>
    <t>pozn.6</t>
  </si>
  <si>
    <t>2,45</t>
  </si>
  <si>
    <t>44</t>
  </si>
  <si>
    <t>59054166</t>
  </si>
  <si>
    <t>profil přechodový</t>
  </si>
  <si>
    <t>1880443211</t>
  </si>
  <si>
    <t>2,45*1,1 'Přepočtené koeficientem množství</t>
  </si>
  <si>
    <t>45</t>
  </si>
  <si>
    <t>771990111</t>
  </si>
  <si>
    <t>Vyrovnání podkladu samonivelační stěrkou tl 4 mm pevnosti 15 Mpa</t>
  </si>
  <si>
    <t>1426864419</t>
  </si>
  <si>
    <t>Vyrovnání podkladní vrstvy  samonivelační stěrkou tl. 4 mm, min. pevnosti 15 MPa</t>
  </si>
  <si>
    <t>46</t>
  </si>
  <si>
    <t>998771101</t>
  </si>
  <si>
    <t>Přesun hmot tonážní pro podlahy z dlaždic v objektech v do 6 m</t>
  </si>
  <si>
    <t>-109422774</t>
  </si>
  <si>
    <t>Přesun hmot pro podlahy z dlaždic stanovený z hmotnosti přesunovaného materiálu vodorovná dopravní vzdálenost do 50 m v objektech výšky do 6 m</t>
  </si>
  <si>
    <t>47</t>
  </si>
  <si>
    <t>784181001</t>
  </si>
  <si>
    <t>Jednonásobné pačokování v místnostech výšky do 3,80 m</t>
  </si>
  <si>
    <t>2088890738</t>
  </si>
  <si>
    <t>Pačokování jednonásobné v místnostech výšky do 3,80 m</t>
  </si>
  <si>
    <t>viz oškrabání</t>
  </si>
  <si>
    <t>338,132</t>
  </si>
  <si>
    <t>48</t>
  </si>
  <si>
    <t>784312021</t>
  </si>
  <si>
    <t>Dvojnásobné bílé vápenné malby v místnostech výšky do 3,80 m</t>
  </si>
  <si>
    <t>-702637509</t>
  </si>
  <si>
    <t>Malby vápenné dvojnásobné, bílé v místnostech výšky do 3,80 m</t>
  </si>
  <si>
    <t>01a - Zařízení pro vytápění staveb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</si>
  <si>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dokumentace:b) Zařízení zdravotně technických instalací, plynová zařízení D.1.0 Technická zpráva (společná pro části D.1.1, D.1.2 a D.1.4) 1.4.1.1 Půdorys 1.PP – UT, ZTI 1.4.1.2 Půdorys 1.NP – UT 1.4.1.3 Půdorys 2.NP – UT 1.4.1.4 Půdorys 3.NP – UT 1.4.1.5 Schéma zapojení – UT</t>
  </si>
  <si>
    <t xml:space="preserve">    713 - Izolace tepelné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</si>
  <si>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</si>
  <si>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</si>
  <si>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</si>
  <si>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</si>
  <si>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</si>
  <si>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</si>
  <si>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713</t>
  </si>
  <si>
    <t>Izolace tepelné</t>
  </si>
  <si>
    <t>713420841</t>
  </si>
  <si>
    <t>Odstranění izolace tepelné potrubí rohožemi s úpravou pletivem spojenými drátem tl do 50 mm</t>
  </si>
  <si>
    <t>28477497</t>
  </si>
  <si>
    <t>Odstranění tepelné izolace potrubí, ohybů, armatur a přírub rohožemi v pletivu  s povrchovou úpravou pletivem spojených ocelovým drátem potrubí, tloušťka izolace do 50 mm</t>
  </si>
  <si>
    <t>70+90+60</t>
  </si>
  <si>
    <t>713463213</t>
  </si>
  <si>
    <t>Montáž izolace tepelné potrubí potrubními pouzdry s Al fólií staženými Al páskou 1x D do 150 mm</t>
  </si>
  <si>
    <t>-284207498</t>
  </si>
  <si>
    <t>Montáž izolace tepelné potrubí a ohybů tvarovkami nebo deskami  potrubními pouzdry s povrchovou úpravou hliníkovou fólií (izolační materiál ve specifikaci) přelepenými samolepící hliníkovou páskou potrubí jednovrstvá D přes 100 do 150 mm</t>
  </si>
  <si>
    <t>6+15+76+10+20+100</t>
  </si>
  <si>
    <t>63154600</t>
  </si>
  <si>
    <t>pouzdro izolační potrubní s jednostrannou Al fólií max. 250/100 °C 22/50 mm</t>
  </si>
  <si>
    <t>-690313608</t>
  </si>
  <si>
    <t>63154601</t>
  </si>
  <si>
    <t>pouzdro izolační potrubní s jednostrannou Al fólií max. 250/100 °C 28/50 mm</t>
  </si>
  <si>
    <t>-1606665012</t>
  </si>
  <si>
    <t>63154602</t>
  </si>
  <si>
    <t>pouzdro izolační potrubní s jednostrannou Al fólií max. 250/100 °C 35/50 mm</t>
  </si>
  <si>
    <t>-2105899788</t>
  </si>
  <si>
    <t>63154603</t>
  </si>
  <si>
    <t>pouzdro izolační potrubní s jednostrannou Al fólií max. 250/100 °C 42/50 mm</t>
  </si>
  <si>
    <t>1731283100</t>
  </si>
  <si>
    <t>63154604</t>
  </si>
  <si>
    <t>pouzdro izolační potrubní s jednostrannou Al fólií max. 250/100 °C 49/50 mm</t>
  </si>
  <si>
    <t>1183793946</t>
  </si>
  <si>
    <t>63154605</t>
  </si>
  <si>
    <t>pouzdro izolační potrubní s jednostrannou Al fólií max. 250/100 °C 60/50 mm</t>
  </si>
  <si>
    <t>-2079211476</t>
  </si>
  <si>
    <t>713463214</t>
  </si>
  <si>
    <t>Montáž izolace tepelné potrubí potrubními pouzdry s Al fólií staženými Al páskou 1x D přes 150 mm</t>
  </si>
  <si>
    <t>1874008974</t>
  </si>
  <si>
    <t>Montáž izolace tepelné potrubí a ohybů tvarovkami nebo deskami  potrubními pouzdry s povrchovou úpravou hliníkovou fólií (izolační materiál ve specifikaci) přelepenými samolepící hliníkovou páskou potrubí jednovrstvá D přes 150 mm</t>
  </si>
  <si>
    <t>72+6</t>
  </si>
  <si>
    <t>63154607</t>
  </si>
  <si>
    <t>pouzdro izolační potrubní s jednostrannou Al fólií max. 250/100 °C 76/50 mm</t>
  </si>
  <si>
    <t>1311144081</t>
  </si>
  <si>
    <t>63154608</t>
  </si>
  <si>
    <t>pouzdro izolační potrubní s jednostrannou Al fólií max. 250/100 °C 89/50 mm</t>
  </si>
  <si>
    <t>-2048191615</t>
  </si>
  <si>
    <t>998713102</t>
  </si>
  <si>
    <t>Přesun hmot tonážní pro izolace tepelné v objektech v do 12 m</t>
  </si>
  <si>
    <t>-685277728</t>
  </si>
  <si>
    <t>Přesun hmot pro izolace tepelné stanovený z hmotnosti přesunovaného materiálu vodorovná dopravní vzdálenost do 50 m v objektech výšky přes 6 m do 12 m</t>
  </si>
  <si>
    <t>731</t>
  </si>
  <si>
    <t>Ústřední vytápění - kotelny</t>
  </si>
  <si>
    <t>731200825</t>
  </si>
  <si>
    <t>Demontáž kotle ocelového na plynná nebo kapalná paliva výkon do 40 kW</t>
  </si>
  <si>
    <t>2066175589</t>
  </si>
  <si>
    <t>Demontáž kotlů ocelových  na kapalná nebo plynná paliva, o výkonu přes 25 do 40 kW</t>
  </si>
  <si>
    <t>731202810</t>
  </si>
  <si>
    <t>Rozřezání kotle ocelového demontovaného hmotnost do 500 kg</t>
  </si>
  <si>
    <t>-1468203972</t>
  </si>
  <si>
    <t>Demontáž kotlů ocelových  rozřezání demontovaných kotlů ocelových, o hmotnosti do 500 kg</t>
  </si>
  <si>
    <t>73124449R1</t>
  </si>
  <si>
    <t>Montáž kotle ocelového závěsného na plyn kondenzačního o výkonu do 100 kW</t>
  </si>
  <si>
    <t>1408149886</t>
  </si>
  <si>
    <t>Kotle ocelové teplovodní plynové závěsné kondenzační montáž kotlů kondenzačních ostatních typů o výkonu přes 75 do 100 kW</t>
  </si>
  <si>
    <t>7007684R1</t>
  </si>
  <si>
    <t>Kaskáda 3 ks závěsných plynových kondenzačních kotlů včetně příslušenství</t>
  </si>
  <si>
    <t>594861820</t>
  </si>
  <si>
    <t>Kaskáda 3 ks závěsných plynových kondenzačních kotlů včetně příslušenství
- 3 x závěsný plynový kondenzační kotel (jmen.výkon 90,9 kW, jmen.příkon 92,75 kW) + technická dokumentace
- 3 x obslužná jednotka + technická dokumentace
- 3 x připojovací sada topného okruhu + technická dokumentace
- boční kryt pro připojovací sadu
- kaskádový stojan pro 3 kotle
- 3 x kaskádový modul
- stěnová konzole pro kaskádovým regulátor
- kaskádový modul pro řízení více kotlů + technická dokumentace
- držák regulace s kabelovým kanálem
- 3 x plynový ventil Rp1"
- viz. technický list č.1</t>
  </si>
  <si>
    <t>731391812</t>
  </si>
  <si>
    <t>Vypuštění vody z kotle samospádem plocha kotle do 10 m2</t>
  </si>
  <si>
    <t>340039273</t>
  </si>
  <si>
    <t>Vypuštění vody z kotlů do kanalizace  samospádem o výhřevné ploše kotlů přes 5 do 10 m2</t>
  </si>
  <si>
    <t>731vp_kom_0011</t>
  </si>
  <si>
    <t>Montáž hydraulického vyrovnávače dinamických tlaků - systémový</t>
  </si>
  <si>
    <t>-1197465487</t>
  </si>
  <si>
    <t>7007684R2</t>
  </si>
  <si>
    <t>HVDT pro hydraulickou kaskádu</t>
  </si>
  <si>
    <t>1409649024</t>
  </si>
  <si>
    <t xml:space="preserve">HVDT pro hydraulickou kaskádu
- systémový hydraulický vyrovnávač dinamických tlaků na kaskádu závěsných kotlů
</t>
  </si>
  <si>
    <t>731vp_kom_0012</t>
  </si>
  <si>
    <t>Montáž plynového filtru DN25</t>
  </si>
  <si>
    <t>1147989014</t>
  </si>
  <si>
    <t>7007684R3</t>
  </si>
  <si>
    <t>Plynový filtr DN25</t>
  </si>
  <si>
    <t>-1008176448</t>
  </si>
  <si>
    <t xml:space="preserve">Plynový filtr DN25
</t>
  </si>
  <si>
    <t>731vp_kom_0013</t>
  </si>
  <si>
    <t>Montáž neutralizačního zařízení</t>
  </si>
  <si>
    <t>-621588213</t>
  </si>
  <si>
    <t>7007684R4</t>
  </si>
  <si>
    <t>Neutralizační zařízení</t>
  </si>
  <si>
    <t>-1728928205</t>
  </si>
  <si>
    <t xml:space="preserve">Neutralizační zařízení
včetně připojovacího příslušenství, pH indikační tyčinky a neutralizační náplně
- neutralizační výkon max. 70 l/h
- nátoková / přepadová hadice DN 20
- výška nátoku / přepadu 110 mm
</t>
  </si>
  <si>
    <t>731vp_kom_0014</t>
  </si>
  <si>
    <t>Montáž příslušenství regulace - rozšíření funkcí</t>
  </si>
  <si>
    <t>1032910479</t>
  </si>
  <si>
    <t>7007684R5</t>
  </si>
  <si>
    <t>Příslušenství regulace - rozšíření funkcí</t>
  </si>
  <si>
    <t>-1096820471</t>
  </si>
  <si>
    <t>Rozšíření funkcí ve skříni k nástěnné montáži. Přes vstupy a výstupy lze realizovat až 5 funkcí. Následující funkce ve spojení s regulací kotle a topných okruhů (do té míry do jaké jsou podporovány):
1 analogový vstup (0 až 10 V):
 - předvolba požadované teploty kotlové vody.
3 digitální vstupy pro:
 - externí přepínání provozního stavu pro topné okruhy 1 až 3 samostatně spínatelné
 - externí blokování
 - externí blokování se souhrnným hlášením poruch
 - požadavek na minimální teplotu kotlové vody
 - poruchová hlášení.
1 spínací výstup (bezpotenciálový přepínací kontakt) pro:
 - výstup souhrnného hlášení poruch
 - řízení napájecího čerpadla k podstanici
 - signalizace redukovaného provozu pro jeden topný okruh.</t>
  </si>
  <si>
    <t>731vp_kom_001</t>
  </si>
  <si>
    <t>Montáž odkouření pro kaskádu kondenzačních kotlů, průměru 160mm</t>
  </si>
  <si>
    <t>1489551150</t>
  </si>
  <si>
    <t xml:space="preserve">přetlaková spalinová cesta těsná pro plyn i kondenzát
- jednovrstvý systémový spalinovod z nerezové oceli o průměru 160 mm 
- zatažení do stávajícího komínového průduchu
</t>
  </si>
  <si>
    <t>PPKA37</t>
  </si>
  <si>
    <t>Prodloužení 1000 mm, průměr 160 mm</t>
  </si>
  <si>
    <t>244814812</t>
  </si>
  <si>
    <t>2+22</t>
  </si>
  <si>
    <t>PPKA371</t>
  </si>
  <si>
    <t>Prodloužení 500 mm, průměr 160 mm</t>
  </si>
  <si>
    <t>-302550014</t>
  </si>
  <si>
    <t>PPRL90</t>
  </si>
  <si>
    <t>Límec</t>
  </si>
  <si>
    <t>-1052552050</t>
  </si>
  <si>
    <t>PPRM20</t>
  </si>
  <si>
    <t>Čistící prvek kulatý</t>
  </si>
  <si>
    <t>-578891898</t>
  </si>
  <si>
    <t>PPTU00</t>
  </si>
  <si>
    <t>Pateční koleno 87° s podpěrou</t>
  </si>
  <si>
    <t>-254605148</t>
  </si>
  <si>
    <t>PPRTD0</t>
  </si>
  <si>
    <t>Nosná objímka</t>
  </si>
  <si>
    <t>432388448</t>
  </si>
  <si>
    <t>INAE20</t>
  </si>
  <si>
    <t>Vnitřní těsnění</t>
  </si>
  <si>
    <t>-802694543</t>
  </si>
  <si>
    <t>INRF20</t>
  </si>
  <si>
    <t>Upevňovací spojka</t>
  </si>
  <si>
    <t>1423933889</t>
  </si>
  <si>
    <t>INAD20</t>
  </si>
  <si>
    <t>Distanční objímka</t>
  </si>
  <si>
    <t>1246064622</t>
  </si>
  <si>
    <t>731vp_kom_002</t>
  </si>
  <si>
    <t>Montáž spalinové kaskády pro 3 závěsné plynové kondenzační kotle</t>
  </si>
  <si>
    <t>-1727069861</t>
  </si>
  <si>
    <t>PPSB90</t>
  </si>
  <si>
    <t>Spalinová kaskáda (řadová sestava) pro 3 kondenzační závěsné plynové kotle</t>
  </si>
  <si>
    <t>-1154804214</t>
  </si>
  <si>
    <t>Spalinová kaskáda (řadová sestava) pro 3 kondenzační závěsné plynové kotle
- systémový prvek dodavatele kotlů</t>
  </si>
  <si>
    <t>ZULG00145</t>
  </si>
  <si>
    <t>Revize spalinové cesty</t>
  </si>
  <si>
    <t>-1068252013</t>
  </si>
  <si>
    <t>731890801</t>
  </si>
  <si>
    <t>Přemístění demontovaných kotelen umístěných ve výšce nebo hloubce objektu do 6 m</t>
  </si>
  <si>
    <t>-2078672218</t>
  </si>
  <si>
    <t>Vnitrostaveništní přemístění vybouraných (demontovaných) hmot kotelen  vodorovně do 100 m umístěných ve výšce (hloubce) do 6 m</t>
  </si>
  <si>
    <t>998731101</t>
  </si>
  <si>
    <t>Přesun hmot tonážní pro kotelny v objektech v do 6 m</t>
  </si>
  <si>
    <t>1127114546</t>
  </si>
  <si>
    <t>Přesun hmot pro kotelny  stanovený z hmotnosti přesunovaného materiálu vodorovná dopravní vzdálenost do 50 m v objektech výšky do 6 m</t>
  </si>
  <si>
    <t>732</t>
  </si>
  <si>
    <t>Ústřední vytápění - strojovny</t>
  </si>
  <si>
    <t>732110811</t>
  </si>
  <si>
    <t>Demontáž rozdělovače nebo sběrače do DN 100</t>
  </si>
  <si>
    <t>-1773527836</t>
  </si>
  <si>
    <t>Demontáž těles rozdělovačů a sběračů  do DN 100</t>
  </si>
  <si>
    <t>2*3</t>
  </si>
  <si>
    <t>732320814</t>
  </si>
  <si>
    <t>Demontáž nádrže beztlaké nebo tlakové odpojení od rozvodů potrubí obsah do 500 litrů</t>
  </si>
  <si>
    <t>-970785607</t>
  </si>
  <si>
    <t>Demontáž nádrží beztlakých nebo tlakových  odpojení od rozvodů potrubí nádrže o obsahu přes 200 do 500 l</t>
  </si>
  <si>
    <t>732324814</t>
  </si>
  <si>
    <t>Demontáž nádrže beztlaké nebo tlakové vypuštění vody z nádrže obsah do 500 litrů</t>
  </si>
  <si>
    <t>1720320192</t>
  </si>
  <si>
    <t>Demontáž nádrží beztlakých nebo tlakových  vypuštění vody z nádrží o obsahu přes 200 do 500 l</t>
  </si>
  <si>
    <t>732331626</t>
  </si>
  <si>
    <t>Nádoba tlaková expanzní s membránou závitové připojení PN 0,6 o objemu 500 l</t>
  </si>
  <si>
    <t>-1256655107</t>
  </si>
  <si>
    <t>Nádoby expanzní tlakové s membránou bez pojistného ventilu se závitovým připojením PN 0,6 o objemu 500 l
- viz. technický list č.4</t>
  </si>
  <si>
    <t>484265567</t>
  </si>
  <si>
    <t>Servisní armatura k exp. 1" D+M</t>
  </si>
  <si>
    <t>-1753872905</t>
  </si>
  <si>
    <t>Servisní armatura 1" k expanzní nádobě o objemu 800l - dodávka + montáž armatury</t>
  </si>
  <si>
    <t>732393815</t>
  </si>
  <si>
    <t>Rozřezání demontované nádrže obsah do 1000 litrů</t>
  </si>
  <si>
    <t>1728182702</t>
  </si>
  <si>
    <t>Sejmutí nádrží z konzol, rozřezání nádrží  rozřezání demontovaných nádrží o obsahu do 1 000 l</t>
  </si>
  <si>
    <t>732420812</t>
  </si>
  <si>
    <t>Demontáž čerpadla oběhového spirálního DN 40</t>
  </si>
  <si>
    <t>513082204</t>
  </si>
  <si>
    <t>Demontáž čerpadel  oběhových spirálních (do potrubí) DN 40</t>
  </si>
  <si>
    <t>732420813</t>
  </si>
  <si>
    <t>Demontáž čerpadla oběhového spirálního DN 50</t>
  </si>
  <si>
    <t>1624843030</t>
  </si>
  <si>
    <t>Demontáž čerpadel  oběhových spirálních (do potrubí) DN 50</t>
  </si>
  <si>
    <t>49</t>
  </si>
  <si>
    <t>732429223</t>
  </si>
  <si>
    <t>Montáž čerpadla oběhového mokroběžného přírubového DN 40 jednodílné</t>
  </si>
  <si>
    <t>883904926</t>
  </si>
  <si>
    <t>Čerpadla teplovodní montáž čerpadel (do potrubí) ostatních typů mokroběžných přírubových jednodílných DN 40</t>
  </si>
  <si>
    <t>50</t>
  </si>
  <si>
    <t>732vp_č_005</t>
  </si>
  <si>
    <t>Elektronicky regul. oběhové čerpadlo 40/1-4 (těleso z litiny), 230V, PN6/10</t>
  </si>
  <si>
    <t>-1468473767</t>
  </si>
  <si>
    <t>splňuje podmínky Směrnice EuP/ErP platné od 1.1.2013 a 1.8.2015 pro mokroběžná 
oběhová čerpadla
Index energet. účinosti EEI menší než 0.19
Max. čerpací výkon Qmax: 12,9 m3/h
Max. dopravní výška Hmax: 5,0 m
Konstrukční délka: 220 mm
Jmenovitá světlost příruby: DN 40
- viz. technický list č.11</t>
  </si>
  <si>
    <t>51</t>
  </si>
  <si>
    <t>732429225</t>
  </si>
  <si>
    <t>Montáž čerpadla oběhového mokroběžného přírubového DN 50 jednodílné</t>
  </si>
  <si>
    <t>1547859924</t>
  </si>
  <si>
    <t>Čerpadla teplovodní montáž čerpadel (do potrubí) ostatních typů mokroběžných přírubových jednodílných DN 50</t>
  </si>
  <si>
    <t>52</t>
  </si>
  <si>
    <t>732vp_č_001</t>
  </si>
  <si>
    <t>Elektronicky regul. oběhové čerpadlo 30/1-8 (těleso z litiny), 230V, PN6/10</t>
  </si>
  <si>
    <t>1645894200</t>
  </si>
  <si>
    <t>splňuje podmínky Směrnice EuP/ErP platné od 1.1.2013 a 1.8.2015 pro mokroběžná 
oběhová čerpadla
Index energet. účinosti EEI menší než 0.19
Max. čerpací výkon Q max : 8,8 m3/h
Max. dopravní výška H max : 7,7 m
Konstrukční délka: 180 mm
- viz. technický list č.11</t>
  </si>
  <si>
    <t>53</t>
  </si>
  <si>
    <t>732vp_č_003</t>
  </si>
  <si>
    <t>Elektronicky regul. oběhové čerpadlo 50/1-8 (těleso z litiny), 230V, PN6/10</t>
  </si>
  <si>
    <t>1222917371</t>
  </si>
  <si>
    <t>splňuje podmínky Směrnice EuP/ErP platné od 1.1.2013 a 1.8.2015 pro mokroběžná 
oběhová čerpadla
Index energet. účinosti EEI menší než 0.19
Max. čerpací výkon Qmax: 17,0 m3/h
Max. dopravní výška Hmax: 8,4 m
Jmenovitá světlost příruby: DN 50
Konstrukční délka: 240 mm
- viz. technický list č.11</t>
  </si>
  <si>
    <t>54</t>
  </si>
  <si>
    <t>732vp_rs_00</t>
  </si>
  <si>
    <t>Montáž rozdělovače a sběrače topných okruhů</t>
  </si>
  <si>
    <t>-2038225829</t>
  </si>
  <si>
    <t>55</t>
  </si>
  <si>
    <t>732vp_rs_01</t>
  </si>
  <si>
    <t>Kombinovaný rozdělovač a sběrač topných okruhů, modul 200</t>
  </si>
  <si>
    <t>3145363</t>
  </si>
  <si>
    <t xml:space="preserve">výkon do 300kW
průtok do 13,2m3/hod
délka 2,05m
- hrdla viz schéma
M1 - G1/2" - manometr
T1 - G 1/2" - teploměr
T2 - G1/2" - teploměr
V1 - G 3/4" - vypouštění
V2 - G 3/4" - vypouštění
- viz. technický list č.2
</t>
  </si>
  <si>
    <t>56</t>
  </si>
  <si>
    <t>732vp_rs_02</t>
  </si>
  <si>
    <t>Stavitelný stojan 80/150,l=420-670, m=7,0kg pro rozdělovač a sběrač</t>
  </si>
  <si>
    <t>573770503</t>
  </si>
  <si>
    <t>57</t>
  </si>
  <si>
    <t>732vp_rs_03</t>
  </si>
  <si>
    <t>Izolace PUR 35mm, kašírovaná ALU plech. folie pro rozdělovač a sběrač</t>
  </si>
  <si>
    <t>-2094962759</t>
  </si>
  <si>
    <t>58</t>
  </si>
  <si>
    <t>732199100</t>
  </si>
  <si>
    <t>Montáž orientačních štítků</t>
  </si>
  <si>
    <t>-780837443</t>
  </si>
  <si>
    <t>Montáž štítků  orientačních</t>
  </si>
  <si>
    <t>59</t>
  </si>
  <si>
    <t>732vp_st_01</t>
  </si>
  <si>
    <t>Orientační štítek</t>
  </si>
  <si>
    <t>-610628333</t>
  </si>
  <si>
    <t>60</t>
  </si>
  <si>
    <t>732vp_rs_005</t>
  </si>
  <si>
    <t>Montáž systému dopouštění vody vytápění</t>
  </si>
  <si>
    <t>-2116226024</t>
  </si>
  <si>
    <t>61</t>
  </si>
  <si>
    <t>732vp_rs_035</t>
  </si>
  <si>
    <t xml:space="preserve">Zapůjčení demineralizační patrony pro prvotní napuštění </t>
  </si>
  <si>
    <t>-660509723</t>
  </si>
  <si>
    <t>62</t>
  </si>
  <si>
    <t>732vp_rs_036</t>
  </si>
  <si>
    <t xml:space="preserve">Demineralizační filtr </t>
  </si>
  <si>
    <t>549033524</t>
  </si>
  <si>
    <t>Demineralizační filtr 
 - 1000 l/h, max. 10 bar, max. 40°C
 - průměr 237 mm, výška 700 mm
 - hmotnost 27 kg
 - kapacita 4200 l při 10°dH
- viz. technický list č.14</t>
  </si>
  <si>
    <t>63</t>
  </si>
  <si>
    <t>732vp_rs_037</t>
  </si>
  <si>
    <t>Digitální měřič vodivosti</t>
  </si>
  <si>
    <t>-63628537</t>
  </si>
  <si>
    <t>64</t>
  </si>
  <si>
    <t>732890801</t>
  </si>
  <si>
    <t>Přesun demontovaných strojoven vodorovně 100 m v objektech výšky do 6 m</t>
  </si>
  <si>
    <t>1728701151</t>
  </si>
  <si>
    <t>Vnitrostaveništní přemístění vybouraných (demontovaných) hmot strojoven  vodorovně do 100 m v objektech výšky do 6 m</t>
  </si>
  <si>
    <t>65</t>
  </si>
  <si>
    <t>998732101</t>
  </si>
  <si>
    <t>Přesun hmot tonážní pro strojovny v objektech v do 6 m</t>
  </si>
  <si>
    <t>-421991414</t>
  </si>
  <si>
    <t>Přesun hmot pro strojovny  stanovený z hmotnosti přesunovaného materiálu vodorovná dopravní vzdálenost do 50 m v objektech výšky do 6 m</t>
  </si>
  <si>
    <t>733</t>
  </si>
  <si>
    <t>Ústřední vytápění - rozvodné potrubí</t>
  </si>
  <si>
    <t>66</t>
  </si>
  <si>
    <t>733111213</t>
  </si>
  <si>
    <t>Potrubí ocelové závitové bezešvé zesílené v kotelnách nebo strojovnách DN 15</t>
  </si>
  <si>
    <t>-1035843045</t>
  </si>
  <si>
    <t>Potrubí z trubek ocelových závitových  bezešvých zesílených nízkotlakých v kotelnách a strojovnách DN 15
- viz. technický list č.3</t>
  </si>
  <si>
    <t>2+2+2</t>
  </si>
  <si>
    <t>67</t>
  </si>
  <si>
    <t>733111214</t>
  </si>
  <si>
    <t>Potrubí ocelové závitové bezešvé zesílené v kotelnách nebo strojovnách DN 20</t>
  </si>
  <si>
    <t>1325583494</t>
  </si>
  <si>
    <t>Potrubí z trubek ocelových závitových  bezešvých zesílených nízkotlakých v kotelnách a strojovnách DN 20
- viz. technický list č.3</t>
  </si>
  <si>
    <t>5*2+5</t>
  </si>
  <si>
    <t>68</t>
  </si>
  <si>
    <t>733111215</t>
  </si>
  <si>
    <t>Potrubí ocelové závitové bezešvé zesílené v kotelnách nebo strojovnách DN 25</t>
  </si>
  <si>
    <t>1960149476</t>
  </si>
  <si>
    <t>Potrubí z trubek ocelových závitových  bezešvých zesílených nízkotlakých v kotelnách a strojovnách DN 25
- viz. technický list č.3</t>
  </si>
  <si>
    <t>5*2*3+15*2+8*2</t>
  </si>
  <si>
    <t>69</t>
  </si>
  <si>
    <t>733111216</t>
  </si>
  <si>
    <t>Potrubí ocelové závitové bezešvé zesílené v kotelnách nebo strojovnách DN 32</t>
  </si>
  <si>
    <t>705783208</t>
  </si>
  <si>
    <t>Potrubí z trubek ocelových závitových  bezešvých zesílených nízkotlakých v kotelnách a strojovnách DN 32
- viz. technický list č.3</t>
  </si>
  <si>
    <t>5*2</t>
  </si>
  <si>
    <t>70</t>
  </si>
  <si>
    <t>733111217</t>
  </si>
  <si>
    <t>Potrubí ocelové závitové bezešvé zesílené v kotelnách nebo strojovnách DN 40</t>
  </si>
  <si>
    <t>-1458504881</t>
  </si>
  <si>
    <t>Potrubí z trubek ocelových závitových  bezešvých zesílených nízkotlakých v kotelnách a strojovnách DN 40
- viz. technický list č.3</t>
  </si>
  <si>
    <t>10*2</t>
  </si>
  <si>
    <t>71</t>
  </si>
  <si>
    <t>733111223</t>
  </si>
  <si>
    <t>Potrubí ocelové závitové bezešvé zesílené nízkotlaké nebo středotlaké DN 15</t>
  </si>
  <si>
    <t>-586119949</t>
  </si>
  <si>
    <t>Potrubí z trubek ocelových závitových  bezešvých zesílených nízkotlakých a středotlakých DN 15
- viz. technický list č.3</t>
  </si>
  <si>
    <t>80*1</t>
  </si>
  <si>
    <t>72</t>
  </si>
  <si>
    <t>733111224</t>
  </si>
  <si>
    <t>Potrubí ocelové závitové bezešvé zesílené nízkotlaké nebo středotlaké DN 20</t>
  </si>
  <si>
    <t>1797694427</t>
  </si>
  <si>
    <t>Potrubí z trubek ocelových závitových  bezešvých zesílených nízkotlakých a středotlakých DN 20
- viz. technický list č.3</t>
  </si>
  <si>
    <t>44*1</t>
  </si>
  <si>
    <t>73</t>
  </si>
  <si>
    <t>733120815</t>
  </si>
  <si>
    <t>Demontáž potrubí ocelového hladkého do D 38</t>
  </si>
  <si>
    <t>1996175381</t>
  </si>
  <si>
    <t>Demontáž potrubí z trubek ocelových hladkých  Ø do 38</t>
  </si>
  <si>
    <t>16+4+10+10+10+20</t>
  </si>
  <si>
    <t>74</t>
  </si>
  <si>
    <t>733120819</t>
  </si>
  <si>
    <t>Demontáž potrubí ocelového hladkého do D 60,3</t>
  </si>
  <si>
    <t>2102808500</t>
  </si>
  <si>
    <t>Demontáž potrubí z trubek ocelových hladkých  Ø přes 38 do 60,3</t>
  </si>
  <si>
    <t>(15+20+10)*2</t>
  </si>
  <si>
    <t>75</t>
  </si>
  <si>
    <t>733120826</t>
  </si>
  <si>
    <t>Demontáž potrubí ocelového hladkého do D 89</t>
  </si>
  <si>
    <t>-1332272802</t>
  </si>
  <si>
    <t>Demontáž potrubí z trubek ocelových hladkých  Ø přes 60,3 do 89</t>
  </si>
  <si>
    <t>30*2</t>
  </si>
  <si>
    <t>76</t>
  </si>
  <si>
    <t>733121158</t>
  </si>
  <si>
    <t>Potrubí ocelové hladké bezešvé nízkotlaké nebo středotlaké D 57x2,9</t>
  </si>
  <si>
    <t>-435865532</t>
  </si>
  <si>
    <t>Potrubí z trubek ocelových hladkých bezešvých tvářených za tepla nízkotlakých a středotlakých Ø 57/2,9
- viz. technický list č.3</t>
  </si>
  <si>
    <t>22*2+28*2</t>
  </si>
  <si>
    <t>77</t>
  </si>
  <si>
    <t>733121162</t>
  </si>
  <si>
    <t>Potrubí ocelové hladké bezešvé nízkotlaké nebo středotlaké D 76x3,2</t>
  </si>
  <si>
    <t>653290464</t>
  </si>
  <si>
    <t>Potrubí z trubek ocelových hladkých bezešvých tvářených za tepla nízkotlakých a středotlakých Ø 76/3,2
- viz. technický list č.3</t>
  </si>
  <si>
    <t>36*2</t>
  </si>
  <si>
    <t>78</t>
  </si>
  <si>
    <t>733121165</t>
  </si>
  <si>
    <t>Potrubí ocelové hladké bezešvé nízkotlaké nebo středotlaké D 89x3,6</t>
  </si>
  <si>
    <t>1255241957</t>
  </si>
  <si>
    <t>Potrubí z trubek ocelových hladkých bezešvých tvářených za tepla nízkotlakých a středotlakých Ø 89/3,6
- viz. technický list č.3</t>
  </si>
  <si>
    <t>3*2</t>
  </si>
  <si>
    <t>79</t>
  </si>
  <si>
    <t>733190107</t>
  </si>
  <si>
    <t>Zkouška těsnosti potrubí ocelové závitové do DN 40</t>
  </si>
  <si>
    <t>848393904</t>
  </si>
  <si>
    <t>Zkoušky těsnosti potrubí, manžety prostupové z trubek ocelových  zkoušky těsnosti potrubí (za provozu) z trubek ocelových závitových DN do 40</t>
  </si>
  <si>
    <t>6+15+76+10+20+80+44</t>
  </si>
  <si>
    <t>80</t>
  </si>
  <si>
    <t>733190219</t>
  </si>
  <si>
    <t>Zkouška těsnosti potrubí ocelové hladké přes D 51x2,6 do D 60,3x2,9</t>
  </si>
  <si>
    <t>173460916</t>
  </si>
  <si>
    <t>Zkoušky těsnosti potrubí, manžety prostupové z trubek ocelových  zkoušky těsnosti potrubí (za provozu) z trubek ocelových hladkých Ø přes 51/2,6 do 60,3/2,9</t>
  </si>
  <si>
    <t>81</t>
  </si>
  <si>
    <t>733190225</t>
  </si>
  <si>
    <t>Zkouška těsnosti potrubí ocelové hladké přes D 60,3x2,9 do D 89x5,0</t>
  </si>
  <si>
    <t>1698772195</t>
  </si>
  <si>
    <t>Zkoušky těsnosti potrubí, manžety prostupové z trubek ocelových  zkoušky těsnosti potrubí (za provozu) z trubek ocelových hladkých Ø přes 60,3/2,9 do 89/5,0</t>
  </si>
  <si>
    <t>82</t>
  </si>
  <si>
    <t>733191823</t>
  </si>
  <si>
    <t>Odřezání držáku potrubí třmenového do D 76 bez demontáže podpěr, konzol nebo výložníků</t>
  </si>
  <si>
    <t>-1596430239</t>
  </si>
  <si>
    <t>Demontáž příslušenství potrubí  odřezání třmenových držáků bez demontáže podpěr, konzol nebo výložníků Ø přes 44,5 do 76</t>
  </si>
  <si>
    <t>(70+60+90)/2</t>
  </si>
  <si>
    <t>83</t>
  </si>
  <si>
    <t>733193820</t>
  </si>
  <si>
    <t>Rozřezání konzoly, podpěry nebo výložníku pro potrubí z L profilu do 80x80x8 mm</t>
  </si>
  <si>
    <t>428113674</t>
  </si>
  <si>
    <t>Demontáž příslušenství potrubí  rozřezání konzol, podpěr a výložníků pro potrubí z úhelníků L přes 50x50x5 do 80x80x8 mm</t>
  </si>
  <si>
    <t>110/2</t>
  </si>
  <si>
    <t>84</t>
  </si>
  <si>
    <t>733222304</t>
  </si>
  <si>
    <t>Potrubí měděné polotvrdé spojované lisováním DN 20 ÚT</t>
  </si>
  <si>
    <t>-407103815</t>
  </si>
  <si>
    <t>Potrubí z trubek měděných polotvrdých spojovaných lisováním DN 20</t>
  </si>
  <si>
    <t>8*2+4+4</t>
  </si>
  <si>
    <t>85</t>
  </si>
  <si>
    <t>733222305</t>
  </si>
  <si>
    <t>Potrubí měděné polotvrdé spojované lisováním DN 25 ÚT</t>
  </si>
  <si>
    <t>1862980064</t>
  </si>
  <si>
    <t>Potrubí z trubek měděných polotvrdých spojovaných lisováním DN 25</t>
  </si>
  <si>
    <t>86</t>
  </si>
  <si>
    <t>733890801</t>
  </si>
  <si>
    <t>Přemístění potrubí demontovaného vodorovně do 100 m v objektech výšky do 6 m</t>
  </si>
  <si>
    <t>400997744</t>
  </si>
  <si>
    <t>Vnitrostaveništní přemístění vybouraných (demontovaných) hmot rozvodů potrubí  vodorovně do 100 m v objektech výšky do 6 m</t>
  </si>
  <si>
    <t>87</t>
  </si>
  <si>
    <t>998733101</t>
  </si>
  <si>
    <t>Přesun hmot tonážní pro rozvody potrubí v objektech v do 6 m</t>
  </si>
  <si>
    <t>1789621619</t>
  </si>
  <si>
    <t>Přesun hmot pro rozvody potrubí  stanovený z hmotnosti přesunovaného materiálu vodorovná dopravní vzdálenost do 50 m v objektech výšky do 6 m</t>
  </si>
  <si>
    <t>734</t>
  </si>
  <si>
    <t>Ústřední vytápění - armatury</t>
  </si>
  <si>
    <t>88</t>
  </si>
  <si>
    <t>734100811</t>
  </si>
  <si>
    <t>Demontáž armatury přírubové se dvěma přírubami do DN 50</t>
  </si>
  <si>
    <t>801799372</t>
  </si>
  <si>
    <t>Demontáž armatur přírubových  se dvěma přírubami do DN 50</t>
  </si>
  <si>
    <t>89</t>
  </si>
  <si>
    <t>734100812</t>
  </si>
  <si>
    <t>Demontáž armatury přírubové se dvěma přírubami do DN 100</t>
  </si>
  <si>
    <t>1676578913</t>
  </si>
  <si>
    <t>Demontáž armatur přírubových  se dvěma přírubami přes 50 do DN 100</t>
  </si>
  <si>
    <t>1+1</t>
  </si>
  <si>
    <t>90</t>
  </si>
  <si>
    <t>734109116</t>
  </si>
  <si>
    <t>Montáž armatury přírubové se dvěma přírubami PN 6 DN 80</t>
  </si>
  <si>
    <t>-1823320775</t>
  </si>
  <si>
    <t>Montáž armatur přírubových  se dvěma přírubami PN 6 DN 80</t>
  </si>
  <si>
    <t>91</t>
  </si>
  <si>
    <t>734121317</t>
  </si>
  <si>
    <t>Ventil přírubový zpětný samočinný přímý DN 80 PN 16 do 300°C do vodorovného potrubí</t>
  </si>
  <si>
    <t>-1630767478</t>
  </si>
  <si>
    <t>Ventily zpětné přírubové  samočinné přímé do vodorovného potrubí PN 16 do 300°C (Z 16 117 616) DN 80</t>
  </si>
  <si>
    <t>92</t>
  </si>
  <si>
    <t>734163428</t>
  </si>
  <si>
    <t>Filtr DN 80 PN 16 do 300°C z uhlíkové oceli s vypouštěcí přírubou s magnetem</t>
  </si>
  <si>
    <t>741085298</t>
  </si>
  <si>
    <t>Filtry z uhlíkové oceli s vypouštěcí přírubou PN 16 do 300°C DN 80 s magnetem</t>
  </si>
  <si>
    <t>93</t>
  </si>
  <si>
    <t>734173217</t>
  </si>
  <si>
    <t>Spoj přírubový PN 6/I do 200°C DN 80</t>
  </si>
  <si>
    <t>896232752</t>
  </si>
  <si>
    <t>Mezikusy, přírubové spoje  přírubové spoje PN 6/I, 200°C DN 80</t>
  </si>
  <si>
    <t>2+2</t>
  </si>
  <si>
    <t>94</t>
  </si>
  <si>
    <t>734193116</t>
  </si>
  <si>
    <t>Klapka mezipřírubová uzavírací DN 80 PN 16 do 120°C disk tvárná litina</t>
  </si>
  <si>
    <t>1703484201</t>
  </si>
  <si>
    <t>Ostatní přírubové armatury klapky mezipřírubové uzavírací PN 16 do 120°C disk tvárná litina DN 80</t>
  </si>
  <si>
    <t>95</t>
  </si>
  <si>
    <t>734172117</t>
  </si>
  <si>
    <t>Mezikus přírubový bez protipřírub z ocelových trubek hladkých jednoznačný DN 80</t>
  </si>
  <si>
    <t>-37894189</t>
  </si>
  <si>
    <t>Mezikusy, přírubové spoje  mezikusy přírubové bez protipřírub z ocelových trubek hladkých jednoznačné DN 80</t>
  </si>
  <si>
    <t>96</t>
  </si>
  <si>
    <t>734190818</t>
  </si>
  <si>
    <t>Rozpojení přírubového spoje do DN 100</t>
  </si>
  <si>
    <t>-1375154148</t>
  </si>
  <si>
    <t>Demontáž přírub  rozpojení přírubového spoje přes 50 do DN 100</t>
  </si>
  <si>
    <t>4+2+2+(6*2)</t>
  </si>
  <si>
    <t>97</t>
  </si>
  <si>
    <t>734200812</t>
  </si>
  <si>
    <t>Demontáž armatury závitové s jedním závitem do G 1</t>
  </si>
  <si>
    <t>-419999225</t>
  </si>
  <si>
    <t>Demontáž armatur závitových  s jedním závitem přes 1/2 do G 1</t>
  </si>
  <si>
    <t>2+2+2+2</t>
  </si>
  <si>
    <t>98</t>
  </si>
  <si>
    <t>734200821</t>
  </si>
  <si>
    <t>Demontáž armatury závitové se dvěma závity do G 1/2</t>
  </si>
  <si>
    <t>169327827</t>
  </si>
  <si>
    <t>Demontáž armatur závitových  se dvěma závity do G 1/2</t>
  </si>
  <si>
    <t>23+17+7+1+42+34+4+15+11+2+2</t>
  </si>
  <si>
    <t>99</t>
  </si>
  <si>
    <t>734200822</t>
  </si>
  <si>
    <t>Demontáž armatury závitové se dvěma závity do G 1</t>
  </si>
  <si>
    <t>1355758750</t>
  </si>
  <si>
    <t>Demontáž armatur závitových  se dvěma závity přes 1/2 do G 1</t>
  </si>
  <si>
    <t>12+10+2+2+2+6+30+27+5</t>
  </si>
  <si>
    <t>100</t>
  </si>
  <si>
    <t>734200823</t>
  </si>
  <si>
    <t>Demontáž armatury závitové se dvěma závity do G 6/4</t>
  </si>
  <si>
    <t>-1121420232</t>
  </si>
  <si>
    <t>Demontáž armatur závitových  se dvěma závity přes 1 do G 6/4</t>
  </si>
  <si>
    <t>2+4+2+4</t>
  </si>
  <si>
    <t>101</t>
  </si>
  <si>
    <t>734200824</t>
  </si>
  <si>
    <t>Demontáž armatury závitové se dvěma závity do G 2</t>
  </si>
  <si>
    <t>-178899100</t>
  </si>
  <si>
    <t>Demontáž armatur závitových  se dvěma závity přes 6/4 do G 2</t>
  </si>
  <si>
    <t>2+4</t>
  </si>
  <si>
    <t>102</t>
  </si>
  <si>
    <t>734200833</t>
  </si>
  <si>
    <t>Demontáž armatury závitové se třemi závity do G 6/4</t>
  </si>
  <si>
    <t>-1877026755</t>
  </si>
  <si>
    <t>Demontáž armatur závitových  se třemi závity přes 1 do G 6/4</t>
  </si>
  <si>
    <t>103</t>
  </si>
  <si>
    <t>734200834</t>
  </si>
  <si>
    <t>Demontáž armatury závitové se třemi závity do G 2</t>
  </si>
  <si>
    <t>653390275</t>
  </si>
  <si>
    <t>Demontáž armatur závitových  se třemi závity přes 6/4 do G 2</t>
  </si>
  <si>
    <t>104</t>
  </si>
  <si>
    <t>734220101</t>
  </si>
  <si>
    <t>Ventil závitový regulační přímý G 3/4 PN 20 do 100°C vyvažovací</t>
  </si>
  <si>
    <t>868886293</t>
  </si>
  <si>
    <t>Ventily regulační závitové vyvažovací přímé PN 20 do 100°C G 3/4</t>
  </si>
  <si>
    <t>105</t>
  </si>
  <si>
    <t>734220102</t>
  </si>
  <si>
    <t>Ventil závitový regulační přímý G 1 PN 20 do 100°C vyvažovací</t>
  </si>
  <si>
    <t>1080919230</t>
  </si>
  <si>
    <t>Ventily regulační závitové vyvažovací přímé PN 20 do 100°C G 1</t>
  </si>
  <si>
    <t>2+3</t>
  </si>
  <si>
    <t>106</t>
  </si>
  <si>
    <t>734220103</t>
  </si>
  <si>
    <t>Ventil závitový regulační přímý G 5/4 PN 20 do 100°C vyvažovací</t>
  </si>
  <si>
    <t>-1781731818</t>
  </si>
  <si>
    <t>Ventily regulační závitové vyvažovací přímé PN 20 do 100°C G 5/4</t>
  </si>
  <si>
    <t>107</t>
  </si>
  <si>
    <t>734220104</t>
  </si>
  <si>
    <t>Ventil závitový regulační přímý G 6/4 PN 20 do 100°C vyvažovací</t>
  </si>
  <si>
    <t>1821466232</t>
  </si>
  <si>
    <t>Ventily regulační závitové vyvažovací přímé PN 20 do 100°C G 6/4</t>
  </si>
  <si>
    <t>108</t>
  </si>
  <si>
    <t>734220105</t>
  </si>
  <si>
    <t>Ventil závitový regulační přímý G 2 PN 20 do 100°C vyvažovací</t>
  </si>
  <si>
    <t>-2061356500</t>
  </si>
  <si>
    <t>Ventily regulační závitové vyvažovací přímé PN 20 do 100°C G 2</t>
  </si>
  <si>
    <t>109</t>
  </si>
  <si>
    <t>734291246</t>
  </si>
  <si>
    <t>Filtr závitový přímý G 1 1/2 PN 16 do 130°C s vnitřními závity</t>
  </si>
  <si>
    <t>-1312559674</t>
  </si>
  <si>
    <t>Ostatní armatury filtry závitové PN 16 do 130°C přímé s vnitřními závity G 1 1/2
- viz. technický list č.7</t>
  </si>
  <si>
    <t>110</t>
  </si>
  <si>
    <t>734291247</t>
  </si>
  <si>
    <t>Filtr závitový přímý G 2 PN 16 do 130°C s vnitřními závity</t>
  </si>
  <si>
    <t>-1953396359</t>
  </si>
  <si>
    <t>Ostatní armatury filtry závitové PN 16 do 130°C přímé s vnitřními závity G 2
- viz. technický list č.7</t>
  </si>
  <si>
    <t>111</t>
  </si>
  <si>
    <t>734211120</t>
  </si>
  <si>
    <t>Ventil závitový odvzdušňovací G 1/2 PN 14 do 120°C automatický</t>
  </si>
  <si>
    <t>1364132230</t>
  </si>
  <si>
    <t>Ventily odvzdušňovací závitové automatické PN 14 do 120°C G 1/2
- viz. technický list č.10</t>
  </si>
  <si>
    <t>6+2</t>
  </si>
  <si>
    <t>112</t>
  </si>
  <si>
    <t>73422153R1</t>
  </si>
  <si>
    <t>Termostatický radiátorový ventil s automatickým omezením průtoku rohový (kombiventil) G 1/2 PN 16 do 110°C bez hlavice ovládání</t>
  </si>
  <si>
    <t>-1914103943</t>
  </si>
  <si>
    <t>113</t>
  </si>
  <si>
    <t>73422154R4</t>
  </si>
  <si>
    <t>Termostatický radiátorový ventil s automatickým omezením průtoku přímý (kombiventil) G 3/8 PN 16 do 110°C bez hlavice ovládání</t>
  </si>
  <si>
    <t>-385683811</t>
  </si>
  <si>
    <t>114</t>
  </si>
  <si>
    <t>73422154R2</t>
  </si>
  <si>
    <t>Termostatický radiátorový ventil s automatickým omezením průtoku přímý (kombiventil) G 1/2 PN 16 do 110°C bez hlavice ovládání</t>
  </si>
  <si>
    <t>-1281508653</t>
  </si>
  <si>
    <t>23+42+15</t>
  </si>
  <si>
    <t>115</t>
  </si>
  <si>
    <t>73422154R3</t>
  </si>
  <si>
    <t>Termostatický radiátorový ventil s automatickým omezením průtoku přímý (kombiventil) G 3/4 PN 16 do 110°C bez hlavice ovládání</t>
  </si>
  <si>
    <t>-982503162</t>
  </si>
  <si>
    <t>12+2+30</t>
  </si>
  <si>
    <t>116</t>
  </si>
  <si>
    <t>734221680</t>
  </si>
  <si>
    <t>Termostatická hlavice kapalinová PN 10 do 110°C pro veřejné prostory</t>
  </si>
  <si>
    <t>CS ÚRS 2016 02</t>
  </si>
  <si>
    <t>589654022</t>
  </si>
  <si>
    <t>Termostatická hlavice kapalinová PN 10 do 110°C pro veřejné prostory
- viz. technický list č.9</t>
  </si>
  <si>
    <t>22+34+35</t>
  </si>
  <si>
    <t>117</t>
  </si>
  <si>
    <t>734221683</t>
  </si>
  <si>
    <t>Termostatická hlavice kapalinová PN 10 do 110°C s vestavěným čidlem</t>
  </si>
  <si>
    <t>354189558</t>
  </si>
  <si>
    <t>Ventily regulační závitové hlavice termostatické, pro ovládání ventilů PN 10 do 110 st.C kapalinové s vestavěným čidlem
- viz. technický list č.9</t>
  </si>
  <si>
    <t>7+10+10</t>
  </si>
  <si>
    <t>118</t>
  </si>
  <si>
    <t>734242416</t>
  </si>
  <si>
    <t>Ventil závitový zpětný přímý G 6/4 PN 16 do 110°C</t>
  </si>
  <si>
    <t>252662029</t>
  </si>
  <si>
    <t>Ventily zpětné závitové PN 16 do 110°C přímé G 6/4
- viz. technický list č.6</t>
  </si>
  <si>
    <t>119</t>
  </si>
  <si>
    <t>734242417</t>
  </si>
  <si>
    <t>Ventil závitový zpětný přímý G 2 PN 16 do 110°C</t>
  </si>
  <si>
    <t>-1289239006</t>
  </si>
  <si>
    <t>Ventily zpětné závitové PN 16 do 110°C přímé G 2
- viz. technický list č.6</t>
  </si>
  <si>
    <t>120</t>
  </si>
  <si>
    <t>734261232</t>
  </si>
  <si>
    <t>Šroubení topenářské přímé G 3/8 PN 16 do 120°C</t>
  </si>
  <si>
    <t>1229717629</t>
  </si>
  <si>
    <t>Šroubení topenářské PN 16 do 120°C přímé G 3/8</t>
  </si>
  <si>
    <t>121</t>
  </si>
  <si>
    <t>734261233</t>
  </si>
  <si>
    <t>Šroubení topenářské přímé G 1/2 PN 16 do 120°C</t>
  </si>
  <si>
    <t>212527128</t>
  </si>
  <si>
    <t>Šroubení topenářské PN 16 do 120°C přímé G 1/2</t>
  </si>
  <si>
    <t>17+34+11</t>
  </si>
  <si>
    <t>122</t>
  </si>
  <si>
    <t>734261234</t>
  </si>
  <si>
    <t>Šroubení topenářské přímé G 3/4 PN 16 do 120°C</t>
  </si>
  <si>
    <t>-2138125352</t>
  </si>
  <si>
    <t>Šroubení topenářské PN 16 do 120°C přímé G 3/4</t>
  </si>
  <si>
    <t>10+6+27</t>
  </si>
  <si>
    <t>123</t>
  </si>
  <si>
    <t>734261235</t>
  </si>
  <si>
    <t>Šroubení topenářské přímé G 1 PN 16 do 120°C</t>
  </si>
  <si>
    <t>-1735508528</t>
  </si>
  <si>
    <t>Šroubení topenářské PN 16 do 120°C přímé G 1</t>
  </si>
  <si>
    <t>124</t>
  </si>
  <si>
    <t>734261333</t>
  </si>
  <si>
    <t>Šroubení topenářské rohové G 1/2 PN 16 do 120°C</t>
  </si>
  <si>
    <t>-2085517852</t>
  </si>
  <si>
    <t>Šroubení topenářské PN 16 do 120°C rohové G 1/2</t>
  </si>
  <si>
    <t>7+4+2</t>
  </si>
  <si>
    <t>125</t>
  </si>
  <si>
    <t>734261334</t>
  </si>
  <si>
    <t>Šroubení topenářské rohové G 3/4 PN 16 do 120°C</t>
  </si>
  <si>
    <t>-2050350171</t>
  </si>
  <si>
    <t>Šroubení topenářské PN 16 do 120°C rohové G 3/4</t>
  </si>
  <si>
    <t>2+5</t>
  </si>
  <si>
    <t>126</t>
  </si>
  <si>
    <t>734290911</t>
  </si>
  <si>
    <t>Výměna těsnění u šroubení armatur závitových do G 1</t>
  </si>
  <si>
    <t>1792812965</t>
  </si>
  <si>
    <t>Opravy armatur závitových  výměna těsnění u šroubení do G 1</t>
  </si>
  <si>
    <t>127</t>
  </si>
  <si>
    <t>734291123</t>
  </si>
  <si>
    <t>Kohout plnící a vypouštěcí G 1/2 PN 10 do 90°C závitový</t>
  </si>
  <si>
    <t>-1652387898</t>
  </si>
  <si>
    <t>Ostatní armatury kohouty plnicí a vypouštěcí PN 10 do 90°C G 1/2
- viz. technický list č.8</t>
  </si>
  <si>
    <t>6+2+2+8+12+2</t>
  </si>
  <si>
    <t>128</t>
  </si>
  <si>
    <t>734291124</t>
  </si>
  <si>
    <t>Kohout plnící a vypouštěcí G 3/4 PN 10 do 90°C závitový</t>
  </si>
  <si>
    <t>-2041646936</t>
  </si>
  <si>
    <t>Ostatní armatury kohouty plnicí a vypouštěcí PN 10 do 90°C G 3/4
- viz. technický list č.8</t>
  </si>
  <si>
    <t>129</t>
  </si>
  <si>
    <t>734292713</t>
  </si>
  <si>
    <t>Kohout kulový přímý G 1/2 PN 42 do 185°C vnitřní závit</t>
  </si>
  <si>
    <t>8561968</t>
  </si>
  <si>
    <t>Ostatní armatury kulové kohouty PN 42 do 185°C přímé vnitřní závit G 1/2
- viz. technický list č.5</t>
  </si>
  <si>
    <t>130</t>
  </si>
  <si>
    <t>734292714</t>
  </si>
  <si>
    <t>Kohout kulový přímý G 3/4 PN 42 do 185°C vnitřní závit</t>
  </si>
  <si>
    <t>1635303673</t>
  </si>
  <si>
    <t>Ostatní armatury kulové kohouty PN 42 do 185°C přímé vnitřní závit G 3/4
- viz. technický list č.5</t>
  </si>
  <si>
    <t>131</t>
  </si>
  <si>
    <t>734292715</t>
  </si>
  <si>
    <t>Kohout kulový přímý G 1 PN 42 do 185°C vnitřní závit</t>
  </si>
  <si>
    <t>985606961</t>
  </si>
  <si>
    <t>Ostatní armatury kulové kohouty PN 42 do 185°C přímé vnitřní závit G 1
- viz. technický list č.5</t>
  </si>
  <si>
    <t>132</t>
  </si>
  <si>
    <t>734292716</t>
  </si>
  <si>
    <t>Kohout kulový přímý G 1 1/4 PN 42 do 185°C vnitřní závit</t>
  </si>
  <si>
    <t>523158289</t>
  </si>
  <si>
    <t>Ostatní armatury kulové kohouty PN 42 do 185°C přímé vnitřní závit G 1 1/4
- viz. technický list č.5</t>
  </si>
  <si>
    <t>1+1+1</t>
  </si>
  <si>
    <t>133</t>
  </si>
  <si>
    <t>734292717</t>
  </si>
  <si>
    <t>Kohout kulový přímý G 1 1/2 PN 42 do 185°C vnitřní závit</t>
  </si>
  <si>
    <t>1947636328</t>
  </si>
  <si>
    <t>Ostatní armatury kulové kohouty PN 42 do 185°C přímé vnitřní závit G 1 1/2
- viz. technický list č.5</t>
  </si>
  <si>
    <t>2+2+1</t>
  </si>
  <si>
    <t>134</t>
  </si>
  <si>
    <t>734292718</t>
  </si>
  <si>
    <t>Kohout kulový přímý G 2 PN 42 do 185°C vnitřní závit</t>
  </si>
  <si>
    <t>-297555430</t>
  </si>
  <si>
    <t>Ostatní armatury kulové kohouty PN 42 do 185°C přímé vnitřní závit G 2
- viz. technický list č.5</t>
  </si>
  <si>
    <t>2+4+1</t>
  </si>
  <si>
    <t>135</t>
  </si>
  <si>
    <t>734292719</t>
  </si>
  <si>
    <t>Kohout kulový přímý G 2 1/2 PN 42 do 185°C vnitřní závit</t>
  </si>
  <si>
    <t>1670998910</t>
  </si>
  <si>
    <t>Ostatní armatury kulové kohouty PN 42 do 185°C přímé vnitřní závit G 2 1/2
- viz. technický list č.5</t>
  </si>
  <si>
    <t>136</t>
  </si>
  <si>
    <t>734295023</t>
  </si>
  <si>
    <t>Směšovací armatura závitová trojcestná DN 32 se servomotorem</t>
  </si>
  <si>
    <t>-1004753892</t>
  </si>
  <si>
    <t>Směšovací armatury  závitové trojcestné se servomotorem DN 32
- viz. technický list č.12</t>
  </si>
  <si>
    <t>137</t>
  </si>
  <si>
    <t>734295024</t>
  </si>
  <si>
    <t>Směšovací armatura závitová trojcestná DN 40 se servomotorem</t>
  </si>
  <si>
    <t>-989802812</t>
  </si>
  <si>
    <t>Směšovací armatury  závitové trojcestné se servomotorem DN 40
- viz. technický list č.12</t>
  </si>
  <si>
    <t>138</t>
  </si>
  <si>
    <t>734411103</t>
  </si>
  <si>
    <t>Teploměr technický s pevným stonkem a jímkou zadní připojení průměr 63 mm délky 100 mm</t>
  </si>
  <si>
    <t>-170842906</t>
  </si>
  <si>
    <t>Teploměry technické s pevným stonkem a jímkou zadní připojení (axiální) průměr 63 mm délka stonku 100 mm</t>
  </si>
  <si>
    <t>2+6+2</t>
  </si>
  <si>
    <t>139</t>
  </si>
  <si>
    <t>734420811</t>
  </si>
  <si>
    <t>Demontáž tlakoměru se spodním připojením</t>
  </si>
  <si>
    <t>-2124501475</t>
  </si>
  <si>
    <t>Demontáž tlakoměrů  se spodním připojením</t>
  </si>
  <si>
    <t>140</t>
  </si>
  <si>
    <t>734421112</t>
  </si>
  <si>
    <t>Tlakoměr s pevným stonkem a zpětnou klapkou tlak 0-16 bar průměr 63 mm zadní připojení</t>
  </si>
  <si>
    <t>1816875705</t>
  </si>
  <si>
    <t>Tlakoměry s pevným stonkem a zpětnou klapkou zadní připojení (axiální) tlaku 0–16 bar průměru 63 mm</t>
  </si>
  <si>
    <t>141</t>
  </si>
  <si>
    <t>734494213</t>
  </si>
  <si>
    <t>Návarek s trubkovým závitem G 1/2</t>
  </si>
  <si>
    <t>1346588062</t>
  </si>
  <si>
    <t>Měřicí armatury návarky s trubkovým závitem G 1/2</t>
  </si>
  <si>
    <t>3*6+4</t>
  </si>
  <si>
    <t>142</t>
  </si>
  <si>
    <t>734494214</t>
  </si>
  <si>
    <t>Návarek s trubkovým závitem G 3/4</t>
  </si>
  <si>
    <t>906691802</t>
  </si>
  <si>
    <t>Měřicí armatury návarky s trubkovým závitem G 3/4</t>
  </si>
  <si>
    <t>143</t>
  </si>
  <si>
    <t>31951192r1</t>
  </si>
  <si>
    <t>svěrné šroubení 1/2 x Cu 15mm</t>
  </si>
  <si>
    <t>848769459</t>
  </si>
  <si>
    <t>spojka svěrná s vnějším závitem pro ocelové a PE potrubí voda/topení/plyn 1/2" 19,7-21,8mm</t>
  </si>
  <si>
    <t>127*2</t>
  </si>
  <si>
    <t>144</t>
  </si>
  <si>
    <t>734890803</t>
  </si>
  <si>
    <t>Přemístění demontovaných armatur vodorovně do 100 m v objektech výšky přes 6 do 24 m</t>
  </si>
  <si>
    <t>-1147591261</t>
  </si>
  <si>
    <t>Vnitrostaveništní přemístění vybouraných (demontovaných) hmot armatur  vodorovně do 100 m v objektech výšky přes 6 do 24 m</t>
  </si>
  <si>
    <t>145</t>
  </si>
  <si>
    <t>998734102</t>
  </si>
  <si>
    <t>Přesun hmot tonážní pro armatury v objektech v do 12 m</t>
  </si>
  <si>
    <t>-319505398</t>
  </si>
  <si>
    <t>Přesun hmot pro armatury  stanovený z hmotnosti přesunovaného materiálu vodorovná dopravní vzdálenost do 50 m v objektech výšky přes 6 do 12 m</t>
  </si>
  <si>
    <t>735</t>
  </si>
  <si>
    <t>Ústřední vytápění - otopná tělesa</t>
  </si>
  <si>
    <t>146</t>
  </si>
  <si>
    <t>735191910</t>
  </si>
  <si>
    <t>Napuštění vody do otopných těles</t>
  </si>
  <si>
    <t>-2032618074</t>
  </si>
  <si>
    <t>Ostatní opravy otopných těles  napuštění vody do otopného systému včetně potrubí (bez kotle a ohříváků) otopných těles</t>
  </si>
  <si>
    <t>147</t>
  </si>
  <si>
    <t>735494811</t>
  </si>
  <si>
    <t>Vypuštění vody z otopných těles</t>
  </si>
  <si>
    <t>53906854</t>
  </si>
  <si>
    <t>Vypuštění vody z otopných soustav  bez kotlů, ohříváků, zásobníků a nádrží</t>
  </si>
  <si>
    <t>783</t>
  </si>
  <si>
    <t>Dokončovací práce - nátěry</t>
  </si>
  <si>
    <t>148</t>
  </si>
  <si>
    <t>783401811</t>
  </si>
  <si>
    <t>Odstranění nátěrů z kovových potrubí do DN 50</t>
  </si>
  <si>
    <t>CS ÚRS 2014 01</t>
  </si>
  <si>
    <t>-1235992592</t>
  </si>
  <si>
    <t>Odstranění starých nátěrů z kovových potrubí a armatur potrubí do DN 50 mm</t>
  </si>
  <si>
    <t>149</t>
  </si>
  <si>
    <t>783401812</t>
  </si>
  <si>
    <t>Odstranění nátěrů z kovových potrubí do DN 100</t>
  </si>
  <si>
    <t>2127656360</t>
  </si>
  <si>
    <t>Odstranění starých nátěrů z kovových potrubí a armatur potrubí přes DN 50 do DN 100 mm</t>
  </si>
  <si>
    <t>150</t>
  </si>
  <si>
    <t>783614651</t>
  </si>
  <si>
    <t>Základní antikorozní jednonásobný syntetický potrubí DN do 50 mm</t>
  </si>
  <si>
    <t>-1303670499</t>
  </si>
  <si>
    <t>Základní antikorozní nátěr armatur a kovových potrubí jednonásobný potrubí do DN 50 mm syntetický standardní</t>
  </si>
  <si>
    <t>151</t>
  </si>
  <si>
    <t>783614661</t>
  </si>
  <si>
    <t>Základní antikorozní jednonásobný syntetický potrubí DN do 100 mm</t>
  </si>
  <si>
    <t>-257646203</t>
  </si>
  <si>
    <t>Základní antikorozní nátěr armatur a kovových potrubí jednonásobný potrubí přes DN 50 do DN 100 mm syntetický standardní</t>
  </si>
  <si>
    <t>152</t>
  </si>
  <si>
    <t>783617601</t>
  </si>
  <si>
    <t>Krycí jednonásobný syntetický nátěr potrubí DN do 50 mm</t>
  </si>
  <si>
    <t>918724042</t>
  </si>
  <si>
    <t>Krycí nátěr (email) armatur a kovových potrubí potrubí do DN 50 mm jednonásobný syntetický standardní</t>
  </si>
  <si>
    <t>153</t>
  </si>
  <si>
    <t>783617621</t>
  </si>
  <si>
    <t>Krycí jednonásobný syntetický nátěr potrubí DN do 100 mm</t>
  </si>
  <si>
    <t>1770927732</t>
  </si>
  <si>
    <t>Krycí nátěr (email) armatur a kovových potrubí potrubí přes DN 50 do DN 100 mm jednonásobný syntetický standardní</t>
  </si>
  <si>
    <t>154</t>
  </si>
  <si>
    <t>751581353</t>
  </si>
  <si>
    <t>Protipožární prostup  stěnou kruhového potrubí průměru do 300 šířka spáry 25 mm</t>
  </si>
  <si>
    <t>1119185124</t>
  </si>
  <si>
    <t>Protipožární ochrana vzduchotechnického potrubí prostup kruhového potrubí stěnou, průměru potrubí přes 200 do 300 mm
- zpěňující požárně ochranný pás na bázi grafitu</t>
  </si>
  <si>
    <t>155</t>
  </si>
  <si>
    <t>vp_ost0001</t>
  </si>
  <si>
    <t>Výstupní revize všech instalovaných zařízení pro vytápění</t>
  </si>
  <si>
    <t>hod</t>
  </si>
  <si>
    <t>512</t>
  </si>
  <si>
    <t>230758554</t>
  </si>
  <si>
    <t>156</t>
  </si>
  <si>
    <t>vp_ost0002</t>
  </si>
  <si>
    <t>Koordinace řemesel</t>
  </si>
  <si>
    <t>1393920768</t>
  </si>
  <si>
    <t>157</t>
  </si>
  <si>
    <t>vp_ost0005</t>
  </si>
  <si>
    <t>Zkušební provoz, zaškolení obsluhy</t>
  </si>
  <si>
    <t>-2067621865</t>
  </si>
  <si>
    <t>Zkušební provoz</t>
  </si>
  <si>
    <t>158</t>
  </si>
  <si>
    <t>vp_ost007</t>
  </si>
  <si>
    <t>Spojovací, těsnící a závěsný materiál</t>
  </si>
  <si>
    <t>-1964837004</t>
  </si>
  <si>
    <t>159</t>
  </si>
  <si>
    <t>vp001001</t>
  </si>
  <si>
    <t>Topná zkouška</t>
  </si>
  <si>
    <t>-200721492</t>
  </si>
  <si>
    <t>160</t>
  </si>
  <si>
    <t>vp001002</t>
  </si>
  <si>
    <t>Stavební přípomoce</t>
  </si>
  <si>
    <t>63546528</t>
  </si>
  <si>
    <t>01b - Zařízení zdravotně technických instalací, plynová zařízení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</si>
  <si>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b) Zařízení zdravotně technických instalací, plynová zařízení D.1.0 Technická zpráva (společná pro části D.1.1, D.1.2 a D.1.4) 1.4.1.1 Půdorys 1.PP – UT, ZTI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</si>
  <si>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</si>
  <si>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</si>
  <si>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</si>
  <si>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727 - Zdravotechnika - požární ochrana</t>
  </si>
  <si>
    <t>M - Práce a dodávky M</t>
  </si>
  <si>
    <t xml:space="preserve">    23-M - Montáže potrubí</t>
  </si>
  <si>
    <t>713463211</t>
  </si>
  <si>
    <t>Montáž izolace tepelné potrubí potrubními pouzdry s Al fólií staženými Al páskou 1x D do 50 mm</t>
  </si>
  <si>
    <t>1910361540</t>
  </si>
  <si>
    <t>Montáž izolace tepelné potrubí a ohybů tvarovkami nebo deskami potrubními pouzdry s povrchovou úpravou hliníkovou fólií (izolační materiál ve specifikaci) přelepenými samolepící hliníkovou páskou potrubí D do 50 mm jednovrstvá</t>
  </si>
  <si>
    <t>71346002</t>
  </si>
  <si>
    <t>Izolační potrubní pouzdro z kamenné vlny s Al fólií DN 28 mm, tl. 20 mm  (λ = 0,033 W.m-1.K-1 při 10°C)</t>
  </si>
  <si>
    <t>610025996</t>
  </si>
  <si>
    <t>631546200</t>
  </si>
  <si>
    <t>páska samolepící ALS šířka 50 mm, délka 50 m</t>
  </si>
  <si>
    <t>CS ÚRS 2017 02</t>
  </si>
  <si>
    <t>2030779893</t>
  </si>
  <si>
    <t>páska samolepící hliníková šířka 50 mm, délka 50 m</t>
  </si>
  <si>
    <t>721</t>
  </si>
  <si>
    <t>Zdravotechnika - vnitřní kanalizace</t>
  </si>
  <si>
    <t>721171914</t>
  </si>
  <si>
    <t>Potrubí z PP propojení potrubí DN 75</t>
  </si>
  <si>
    <t>-1832238159</t>
  </si>
  <si>
    <t>Opravy odpadního potrubí plastového  propojení dosavadního potrubí DN 75</t>
  </si>
  <si>
    <t>721174042</t>
  </si>
  <si>
    <t>Potrubí kanalizační z PP připojovací DN 40</t>
  </si>
  <si>
    <t>-1101779940</t>
  </si>
  <si>
    <t>Potrubí z plastových trub polypropylenové připojovací DN 40</t>
  </si>
  <si>
    <t>721174043</t>
  </si>
  <si>
    <t>Potrubí kanalizační z PP připojovací DN 50</t>
  </si>
  <si>
    <t>-1226472009</t>
  </si>
  <si>
    <t>Potrubí z plastových trub polypropylenové připojovací DN 50</t>
  </si>
  <si>
    <t>5+2+2</t>
  </si>
  <si>
    <t>721194104</t>
  </si>
  <si>
    <t>Vyvedení a upevnění odpadních výpustek DN 40</t>
  </si>
  <si>
    <t>-699071710</t>
  </si>
  <si>
    <t>Vyměření přípojek na potrubí vyvedení a upevnění odpadních výpustek DN 40</t>
  </si>
  <si>
    <t>721194105</t>
  </si>
  <si>
    <t>Vyvedení a upevnění odpadních výpustek DN 50</t>
  </si>
  <si>
    <t>626502615</t>
  </si>
  <si>
    <t>Vyměření přípojek na potrubí vyvedení a upevnění odpadních výpustek DN 50</t>
  </si>
  <si>
    <t>721194107</t>
  </si>
  <si>
    <t>Vyvedení a upevnění odpadních výpustek DN 70</t>
  </si>
  <si>
    <t>-564263230</t>
  </si>
  <si>
    <t>Vyměření přípojek na potrubí vyvedení a upevnění odpadních výpustek DN 70</t>
  </si>
  <si>
    <t>721211911</t>
  </si>
  <si>
    <t>Montáž vpustí podlahových DN 40/50</t>
  </si>
  <si>
    <t>1103017083</t>
  </si>
  <si>
    <t>Podlahové vpusti montáž podlahových vpustí DN 40/50</t>
  </si>
  <si>
    <t>55161770R</t>
  </si>
  <si>
    <t>Vtok (nálevka) DN32 se zápachovou uzávěrkou a kuličkou pro suchý stav</t>
  </si>
  <si>
    <t>842699410</t>
  </si>
  <si>
    <t>Vtok DN32 (nálevka) se zápachovou uzávěrkou a s přídavným uzávěrem proti zápachu pro suchý stav (kulička)</t>
  </si>
  <si>
    <t>721211912</t>
  </si>
  <si>
    <t>Montáž vpustí podlahových DN 50/75</t>
  </si>
  <si>
    <t>2082922386</t>
  </si>
  <si>
    <t>Podlahové vpusti montáž podlahových vpustí DN 50/75</t>
  </si>
  <si>
    <t>55161703R</t>
  </si>
  <si>
    <t>Podlahová vpust DN75/110 s vodorovným odtokem, s uzávěrem proti vzduté vodě, 3 přítokové trubky DN40/50, litina 150x150mm/137x137mm</t>
  </si>
  <si>
    <t>3386040</t>
  </si>
  <si>
    <t>Podlahová vpust DN75/110 s vodorovným odtokem, s izolačním límcem, s automatickým a nouzovým uzávěrem proti vzduté vodě, se zápachovým uzávěrem, revizním čistícím otvorem, 3 boční přítokové trubky DN40/50, s plastovým výškově stavitelným nástavcem 34 - 78mm, rámečkem 150x150mm a mřížkou z litiny 137x137mm. Stavební kryt v balení.</t>
  </si>
  <si>
    <t>55161725R</t>
  </si>
  <si>
    <t>Podlahová vpust DN40/50 s vodorovným odtokem, 123x123mm/115x115mm , zápachový uzávěr</t>
  </si>
  <si>
    <t>-1572686337</t>
  </si>
  <si>
    <t>Podlahová vpust DN40/50 s vodorovným odtokem, pevným izolačním límcem, sifonovou vložkou,  s plastovým výškově stavitelným nástavcem 12 -70mm s rámečkem 123 x 123mm a mřížkou z nerezové oceli 115x115mm. Zápachový uzávěr funguje jak s, tak i bez vody. Je tedy vhodný do všech málo udržovaných prostorů jako jsou kotelny, strojovny bazénové techniky a jednotek vzduchotechnických, v místech s temperovanými podlahami atd. Stavební kryt v balení</t>
  </si>
  <si>
    <t>721290111</t>
  </si>
  <si>
    <t>Zkouška těsnosti potrubí kanalizace vodou do DN 125</t>
  </si>
  <si>
    <t>-1003283831</t>
  </si>
  <si>
    <t>Zkouška těsnosti kanalizace  v objektech vodou do DN 125</t>
  </si>
  <si>
    <t>3+9</t>
  </si>
  <si>
    <t>998721101</t>
  </si>
  <si>
    <t>Přesun hmot tonážní pro vnitřní kanalizace v objektech v do 6 m</t>
  </si>
  <si>
    <t>-1201412249</t>
  </si>
  <si>
    <t>Přesun hmot pro vnitřní kanalizace  stanovený z hmotnosti přesunovaného materiálu vodorovná dopravní vzdálenost do 50 m v objektech výšky do 6 m</t>
  </si>
  <si>
    <t>998721181</t>
  </si>
  <si>
    <t>Příplatek k přesunu hmot tonážní 721 prováděný bez použití mechanizace</t>
  </si>
  <si>
    <t>1503440861</t>
  </si>
  <si>
    <t>Přesun hmot pro vnitřní kanalizace  stanovený z hmotnosti přesunovaného materiálu Příplatek k ceně za přesun prováděný bez použití mechanizace pro jakoukoliv výšku objektu</t>
  </si>
  <si>
    <t>7212210R</t>
  </si>
  <si>
    <t>Zednické a stavební přípomoce pro vnitřní kanalizaci /D+M/</t>
  </si>
  <si>
    <t>-1065938593</t>
  </si>
  <si>
    <t>Zednické a stavební přípomoce pro vnitřní kanalizaci /D+M/
 - vysekání (vyfrézování) drážek do zdi a podlahy, provedení průrazů prostupů ve stropních konstrukcích a zdech
 - hrubé zapravení drážek a prostupů po provedení istalace potrubí</t>
  </si>
  <si>
    <t>722</t>
  </si>
  <si>
    <t>Zdravotechnika - vnitřní vodovod</t>
  </si>
  <si>
    <t>722171933</t>
  </si>
  <si>
    <t>Potrubí plastové výměna trub nebo tvarovek D do 25 mm</t>
  </si>
  <si>
    <t>954477441</t>
  </si>
  <si>
    <t>Výměna trubky, tvarovky, vsazení odbočky  na rozvodech vody z plastů D přes 20 do 25 mm</t>
  </si>
  <si>
    <t>28654074</t>
  </si>
  <si>
    <t>T-kus jednoznačný PPR D 25mm</t>
  </si>
  <si>
    <t>-1152001292</t>
  </si>
  <si>
    <t>722174023</t>
  </si>
  <si>
    <t>Potrubí vodovodní plastové PPR svar polyfuze PN 20 D 25 x 4,2 mm</t>
  </si>
  <si>
    <t>1457832188</t>
  </si>
  <si>
    <t>Potrubí z plastových trubek z polypropylenu (PPR) svařovaných polyfuzně PN 20 (SDR 6) D 25 x 4,2</t>
  </si>
  <si>
    <t>9+2+2</t>
  </si>
  <si>
    <t>722179191</t>
  </si>
  <si>
    <t>Příplatek k rozvodu vody z plastů za malý rozsah prací na zakázce do 20 m</t>
  </si>
  <si>
    <t>-2010018164</t>
  </si>
  <si>
    <t>Příplatek k ceně rozvody vody z plastů  za práce malého rozsahu na zakázce do 20 m rozvodu</t>
  </si>
  <si>
    <t>722224115</t>
  </si>
  <si>
    <t>Kohout plnicí nebo vypouštěcí G 1/2 PN 10 s jedním závitem</t>
  </si>
  <si>
    <t>431165885</t>
  </si>
  <si>
    <t>Armatury s jedním závitem kohouty plnicí a vypouštěcí PN 10 G 1/2</t>
  </si>
  <si>
    <t>722231083.HNW</t>
  </si>
  <si>
    <t>Ventil zpětný EA G 3/4 PN 16 do 90°C</t>
  </si>
  <si>
    <t>-310957577</t>
  </si>
  <si>
    <t>Ventil zpětný G 3/4 PN 16 do 90°C</t>
  </si>
  <si>
    <t>722232044</t>
  </si>
  <si>
    <t>849934097</t>
  </si>
  <si>
    <t>Armatury se dvěma závity kulové kohouty PN 42 do 185 °C přímé vnitřní závit G 3/4</t>
  </si>
  <si>
    <t>722290226</t>
  </si>
  <si>
    <t>Zkouška těsnosti vodovodního potrubí závitového do DN 50</t>
  </si>
  <si>
    <t>113184176</t>
  </si>
  <si>
    <t>Zkoušky, proplach a desinfekce vodovodního potrubí  zkoušky těsnosti vodovodního potrubí závitového do DN 50</t>
  </si>
  <si>
    <t>722290234</t>
  </si>
  <si>
    <t>Proplach a dezinfekce vodovodního potrubí do DN 80</t>
  </si>
  <si>
    <t>670330265</t>
  </si>
  <si>
    <t>Zkoušky, proplach a desinfekce vodovodního potrubí  proplach a desinfekce vodovodního potrubí do DN 80</t>
  </si>
  <si>
    <t>998722101</t>
  </si>
  <si>
    <t>Přesun hmot tonážní pro vnitřní vodovod v objektech v do 6 m</t>
  </si>
  <si>
    <t>219048490</t>
  </si>
  <si>
    <t>Přesun hmot pro vnitřní vodovod  stanovený z hmotnosti přesunovaného materiálu vodorovná dopravní vzdálenost do 50 m v objektech výšky do 6 m</t>
  </si>
  <si>
    <t>998722181</t>
  </si>
  <si>
    <t>Příplatek k přesunu hmot tonážní 722 prováděný bez použití mechanizace</t>
  </si>
  <si>
    <t>151590157</t>
  </si>
  <si>
    <t>Přesun hmot pro vnitřní vodovod  stanovený z hmotnosti přesunovaného materiálu Příplatek k ceně za přesun prováděný bez použití mechanizace pro jakoukoliv výšku objektu</t>
  </si>
  <si>
    <t>722303R</t>
  </si>
  <si>
    <t>Zednické a stavební přípomoce pro vnitřní vodovod /D+M/</t>
  </si>
  <si>
    <t>-1868213241</t>
  </si>
  <si>
    <t>Zednické a stavební přípomoce pro vnitřní vodovod
 - vysekání (vyfrézování) drážek do zdi a podlahy, provedení průrazů prostupů ve stropních konstrukcích a zdech
 - hrubé zapravení drážek a prostupů po provedení istalace potrubí</t>
  </si>
  <si>
    <t>723</t>
  </si>
  <si>
    <t>Zdravotechnika - vnitřní plynovod</t>
  </si>
  <si>
    <t>723111204</t>
  </si>
  <si>
    <t>Potrubí ocelové závitové černé bezešvé svařované běžné DN 25</t>
  </si>
  <si>
    <t>-1123101035</t>
  </si>
  <si>
    <t>Potrubí z ocelových trubek závitových černých  spojovaných svařováním, bezešvých běžných DN 25</t>
  </si>
  <si>
    <t>15+6+5+1</t>
  </si>
  <si>
    <t>723150365</t>
  </si>
  <si>
    <t>Chránička D 38x2,6 mm</t>
  </si>
  <si>
    <t>1434946421</t>
  </si>
  <si>
    <t>Potrubí z ocelových trubek hladkých  chráničky Ø 38/2,6</t>
  </si>
  <si>
    <t>0.8+0.5+0.8+0.5+0.4</t>
  </si>
  <si>
    <t>723150801</t>
  </si>
  <si>
    <t>Demontáž potrubí ocelové hladké svařované do D 32</t>
  </si>
  <si>
    <t>824648586</t>
  </si>
  <si>
    <t>Demontáž potrubí svařovaného z ocelových trubek hladkých  do Ø 32 vč. zaslepní rušených vývodů pro plynové kotle a prostupu rušeného potrubí stropem</t>
  </si>
  <si>
    <t>14+3</t>
  </si>
  <si>
    <t>723190202</t>
  </si>
  <si>
    <t>Přípojka plynovodní ocelová závitová černá bezešvá spojovaná na závit běžná DN 15</t>
  </si>
  <si>
    <t>766000637</t>
  </si>
  <si>
    <t>Přípojky plynovodní ke strojům a zařízením z trubek  ocelových závitových černých spojovaných na závit, bezešvých, běžných DN 15</t>
  </si>
  <si>
    <t>723190204</t>
  </si>
  <si>
    <t>Přípojka plynovodní ocelová závitová černá bezešvá spojovaná na závit běžná DN 25</t>
  </si>
  <si>
    <t>449717732</t>
  </si>
  <si>
    <t>Přípojky plynovodní ke strojům a zařízením z trubek  ocelových závitových černých spojovaných na závit, bezešvých, běžných DN 25</t>
  </si>
  <si>
    <t>723190901</t>
  </si>
  <si>
    <t>Uzavření,otevření plynovodního potrubí při opravě</t>
  </si>
  <si>
    <t>-284197617</t>
  </si>
  <si>
    <t>Opravy plynovodního potrubí  uzavření nebo otevření potrubí</t>
  </si>
  <si>
    <t>723190907</t>
  </si>
  <si>
    <t>Odvzdušnění nebo napuštění plynovodního potrubí</t>
  </si>
  <si>
    <t>-1107847170</t>
  </si>
  <si>
    <t>Opravy plynovodního potrubí  odvzdušnění a napuštění potrubí</t>
  </si>
  <si>
    <t>723212105</t>
  </si>
  <si>
    <t>Mezipřírubová uzavírací klapka DN 80</t>
  </si>
  <si>
    <t>514039134</t>
  </si>
  <si>
    <t>Armatury přírubové uzavírací klapky mezipřírubové DN 80</t>
  </si>
  <si>
    <t>723219104</t>
  </si>
  <si>
    <t>Montáž armatur plynovodních přírubových DN 80 ostatní typ</t>
  </si>
  <si>
    <t>-522128994</t>
  </si>
  <si>
    <t>Armatury přírubové montáž armatur přírubových ostatních typů DN 80</t>
  </si>
  <si>
    <t>723210R</t>
  </si>
  <si>
    <t>Automatický havarijní uzávěr plynu plynové kotelny DN80</t>
  </si>
  <si>
    <t>-791408162</t>
  </si>
  <si>
    <t xml:space="preserve">Automatický havarijní uzávěr plynu plynové kotelny (dvouucestný elektromagnetický ventil přímo ovládaný - MaR :
 - Připojovací rozměr DN80/PN16, příruba, Světlost DN80/PN16, Funkce Bez proudu uzavřen (NC), Provedení 2/2-cestné, Konstrukční varianta membránový ventil, Ovládání přímo ovládaný, Médium Plyn, Teplota 80°C, Minimální tlak 0 kPa, Maximální tlak 50 kPa, Materiál tělesa AL, Materiál těsnění HNBR
TECHNICKÉ ÚDAJE:
Provedení - 2/2 cestný, sedlový ventil s elastickým těsněním odpovídá EN 161 
Funkce - NC (E) - bez proudu uzavřen
Ovládání - elektricky, cívka otoèná 360°
Průtokové médium - plynná paliva vèetnì propan-butanu
Teplota okolí - -20 a +60°C
Použitý materiál : tìleso, víko - AlSi/10MgMn - ČSN 434331.70 ; vnitřní části -dural a ocel, těsnění - NBR, HNBR
Teplota média : max 80°C
Doba zapnutí : 100%
Spínací čas (otevření/zavření) : max.1s / max. 1s
Poloha zabudování : elektromagnetem nahoru, max. dovolený odklon od svislé osy 90°
Krytí : IP 52
Prostředí :  ZONA 2 (94/9/EC)
Třída : C
</t>
  </si>
  <si>
    <t>723231162</t>
  </si>
  <si>
    <t>Kohout kulový přímý G 1/2 PN 42 do 185°C plnoprůtokový vnitřní závit těžká řada</t>
  </si>
  <si>
    <t>115063560</t>
  </si>
  <si>
    <t>Armatury se dvěma závity kohouty kulové PN 42 do 185°C plnoprůtokové vnitřní závit těžká řada G 1/2</t>
  </si>
  <si>
    <t>723231164</t>
  </si>
  <si>
    <t>Kohout kulový přímý G 1 PN 42 do 185°C plnoprůtokový vnitřní závit těžká řada</t>
  </si>
  <si>
    <t>1592021252</t>
  </si>
  <si>
    <t>Armatury se dvěma závity kohouty kulové PN 42 do 185°C plnoprůtokové vnitřní závit těžká řada G 1</t>
  </si>
  <si>
    <t>998723101</t>
  </si>
  <si>
    <t>Přesun hmot tonážní pro vnitřní plynovod v objektech v do 6 m</t>
  </si>
  <si>
    <t>-706348382</t>
  </si>
  <si>
    <t>Přesun hmot pro vnitřní plynovod  stanovený z hmotnosti přesunovaného materiálu vodorovná dopravní vzdálenost do 50 m v objektech výšky do 6 m</t>
  </si>
  <si>
    <t>998723181</t>
  </si>
  <si>
    <t>Příplatek k přesunu hmot tonážní 723 prováděný bez použití mechanizace</t>
  </si>
  <si>
    <t>1263553131</t>
  </si>
  <si>
    <t>Přesun hmot pro vnitřní plynovod stanovený z hmotnosti přesunovaného materiálu Příplatek k ceně za přesun prováděný bez použití mechanizace pro jakoukoliv výšku objektu</t>
  </si>
  <si>
    <t>230170011</t>
  </si>
  <si>
    <t>Tlakové zkoušky těsnosti potrubí - zkouška DN do 40</t>
  </si>
  <si>
    <t>1253958734</t>
  </si>
  <si>
    <t>Zkouška těsnosti potrubí  DN do 40</t>
  </si>
  <si>
    <t>27+20+5+6</t>
  </si>
  <si>
    <t>7232313R</t>
  </si>
  <si>
    <t>Zednické a stavební přípomoce pro vnitřní rozvod plynu /D+M)</t>
  </si>
  <si>
    <t>-1384646981</t>
  </si>
  <si>
    <t>Zednické a stavební přípomoce pro vnitřní rozvod plynu 
 - vysekání (vyfrézování) drážek do zdi a podlahy, provedení průrazů prostupů ve stropních konstrukcích a zdech
 - hrubé zapravení drážek a prostupů po provedení istalace potrubí</t>
  </si>
  <si>
    <t>727</t>
  </si>
  <si>
    <t>Zdravotechnika - požární ochrana</t>
  </si>
  <si>
    <t>727111302</t>
  </si>
  <si>
    <t>Prostup kovového potrubí D 25 mm stěnou včetně dodatečné izolace požární odolnost EI 60</t>
  </si>
  <si>
    <t>-1785031149</t>
  </si>
  <si>
    <t>Protipožární trubní ucpávky kovové potrubí včetně dodatečné izolace prostup stěnou požární odolnost EI 60 D 25</t>
  </si>
  <si>
    <t>1235561391</t>
  </si>
  <si>
    <t>783615551</t>
  </si>
  <si>
    <t>Mezinátěr jednonásobný syntetický nátěr potrubí DN do 50 mm</t>
  </si>
  <si>
    <t>-235454524</t>
  </si>
  <si>
    <t>Mezinátěr armatur a kovových potrubí potrubí do DN 50 mm syntetický standardní</t>
  </si>
  <si>
    <t>180913156</t>
  </si>
  <si>
    <t>Práce a dodávky M</t>
  </si>
  <si>
    <t>23-M</t>
  </si>
  <si>
    <t>Montáže potrubí</t>
  </si>
  <si>
    <t>230024057</t>
  </si>
  <si>
    <t>Montáž trubní díly přivařovací tř.11-13 do 50 kg D 89 mm tl 3,6 mm</t>
  </si>
  <si>
    <t>-1918779493</t>
  </si>
  <si>
    <t>Montáž trubních dílů přivařovacích hmotnosti přes 10 do 50 kg  tř. 11 až 13 Ø 89 mm, tl. 3,6 mm</t>
  </si>
  <si>
    <t>2301</t>
  </si>
  <si>
    <t>Příruba navařovací DN80</t>
  </si>
  <si>
    <t>256</t>
  </si>
  <si>
    <t>-1356424901</t>
  </si>
  <si>
    <t>01c - Zařízení silnoproudé elektrotechniky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</si>
  <si>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c) Zařízení silnoproudé elektrotechniky, včetně bleskosvodů D.1.0 Technická zpráva (společná pro části D.1.1, D.1.2 a D.1.4) 1.4.2.1 Půdorys 1.PP – EI 1.4.2.2 Rozvaděč RK</t>
  </si>
  <si>
    <t xml:space="preserve">    741 - Elektroinstalace - silnoproud</t>
  </si>
  <si>
    <t xml:space="preserve">    748 - Elektromontáže - osvětlovací zařízení a svítidla</t>
  </si>
  <si>
    <t xml:space="preserve">    21-M - Elektromontáže</t>
  </si>
  <si>
    <t>741</t>
  </si>
  <si>
    <t>Elektroinstalace - silnoproud</t>
  </si>
  <si>
    <t>741110012</t>
  </si>
  <si>
    <t>Montáž trubka plastová tuhá D přes 23 do 35 mm uložená volně</t>
  </si>
  <si>
    <t>752424171</t>
  </si>
  <si>
    <t>Montáž trubek elektroinstalačních s nasunutím nebo našroubováním do krabic plastových tuhých, uložených volně, vnější Ø přes 23 do 35 mm</t>
  </si>
  <si>
    <t>34571092</t>
  </si>
  <si>
    <t>trubka elektroinstalační tuhá z PVC D 17,4/20 mm, délka 3 m</t>
  </si>
  <si>
    <t>-1517267748</t>
  </si>
  <si>
    <t>trubka elektroinstalační tuhá z PVC D 17,4/20 mm, délka 3 m
- viz. technický list č.4</t>
  </si>
  <si>
    <t>10+10+10+8+8+8</t>
  </si>
  <si>
    <t>741110062</t>
  </si>
  <si>
    <t>Montáž trubka plastová ohebná D přes 23 do 35 mm uložená pod omítku</t>
  </si>
  <si>
    <t>-2083045861</t>
  </si>
  <si>
    <t>Montáž trubek elektroinstalačních s nasunutím nebo našroubováním do krabic plastových ohebných, uložených pod omítku, vnější Ø přes 23 do 35 mm</t>
  </si>
  <si>
    <t>345711560</t>
  </si>
  <si>
    <t>trubka elektroinstalační ohebná z PH, D 28,4/34,5 mm</t>
  </si>
  <si>
    <t>2061384413</t>
  </si>
  <si>
    <t>trubka elektroinstalační ohebná z PH, D 28,4/34,5 mm
- viz. technický list č.4</t>
  </si>
  <si>
    <t>10+(20*4)</t>
  </si>
  <si>
    <t>741110501</t>
  </si>
  <si>
    <t>Montáž lišta a kanálek protahovací šířky do 60 mm</t>
  </si>
  <si>
    <t>-1346493298</t>
  </si>
  <si>
    <t>Montáž lišt a kanálků elektroinstalačních se spojkami, ohyby a rohy a s nasunutím do krabic protahovacích, šířky do 60 mm</t>
  </si>
  <si>
    <t>34571004</t>
  </si>
  <si>
    <t>lišta elektroinstalační hranatá bílá 20 x 20</t>
  </si>
  <si>
    <t>1463081704</t>
  </si>
  <si>
    <t>10+15+15+15+15+45+10</t>
  </si>
  <si>
    <t>34571990</t>
  </si>
  <si>
    <t>příchytka distanční z PH k upevňování kabelů, 22,5x26x30 mm, D 8-16 mm</t>
  </si>
  <si>
    <t>-1854446619</t>
  </si>
  <si>
    <t>17*8</t>
  </si>
  <si>
    <t>741112023</t>
  </si>
  <si>
    <t>Montáž krabice nástěnná plastová čtyřhranná do 250x250 mm</t>
  </si>
  <si>
    <t>685570197</t>
  </si>
  <si>
    <t>Montáž krabic elektroinstalačních bez napojení na trubky a lišty, demontáže a montáže víčka a přístroje protahovacích nebo odbočných nástěnných plastových čtyřhranných, vel. do 250x250 mm</t>
  </si>
  <si>
    <t>34571407</t>
  </si>
  <si>
    <t>rozvodka krabicová do vlhka s víčkem 119x119 mm 4 vývody</t>
  </si>
  <si>
    <t>-2008554045</t>
  </si>
  <si>
    <t>741112061</t>
  </si>
  <si>
    <t>Montáž krabice přístrojová zapuštěná plastová kruhová</t>
  </si>
  <si>
    <t>1753788571</t>
  </si>
  <si>
    <t>Montáž krabic elektroinstalačních bez napojení na trubky a lišty, demontáže a montáže víčka a přístroje přístrojových zapuštěných plastových kruhových</t>
  </si>
  <si>
    <t>345715110</t>
  </si>
  <si>
    <t>krabice přístrojová instalační 500 V, D 69 mm x 30mm</t>
  </si>
  <si>
    <t>-381302901</t>
  </si>
  <si>
    <t>4+4</t>
  </si>
  <si>
    <t>741112011</t>
  </si>
  <si>
    <t>Montáž krabice nástěnná plastová kruhová</t>
  </si>
  <si>
    <t>-1058122695</t>
  </si>
  <si>
    <t>Montáž krabic elektroinstalačních bez napojení na trubky a lišty, demontáže a montáže víčka a přístroje protahovacích nebo odbočných nástěnných plastových kruhových</t>
  </si>
  <si>
    <t>34571521</t>
  </si>
  <si>
    <t>krabice univerzální rozvodná z PH s víčkem a svorkovnicí krabicovou šroubovací s vodiči 12x4mm2 D 73,5mm x 43mm</t>
  </si>
  <si>
    <t>277313120</t>
  </si>
  <si>
    <t>krabice univerzální rozvodná z PH s víčkem a svorkovnicí krabicovou šroubovací s vodiči 12x4mm2 D 73,5mm x 43mm
- viz. technický list č.4</t>
  </si>
  <si>
    <t>2+1+1+1+1+4+1</t>
  </si>
  <si>
    <t>741112101</t>
  </si>
  <si>
    <t>Montáž rozvodka zapuštěná plastová kruhová</t>
  </si>
  <si>
    <t>-1861225408</t>
  </si>
  <si>
    <t>Montáž krabic elektroinstalačních bez napojení na trubky a lišty, demontáže a montáže víčka a přístroje rozvodek se zapojením vodičů na svorkovnici zapuštěných plastových kruhových</t>
  </si>
  <si>
    <t>345715630</t>
  </si>
  <si>
    <t>rozvodka krabicová z PH s víčkem a svorkovnicí krabicovou šroubovací s vodiči 20x4 mm2, D 103 mm x 50 mm</t>
  </si>
  <si>
    <t>-1298285692</t>
  </si>
  <si>
    <t>rozvodka krabicová z PH s víčkem a svorkovnicí krabicovou šroubovací s vodiči 20x4 mm2, D 103 mm x 50 mm
- viz. technický list č.4</t>
  </si>
  <si>
    <t>4+2+2+2+2+4</t>
  </si>
  <si>
    <t>741112111</t>
  </si>
  <si>
    <t>Montáž rozvodka nástěnná plastová čtyřhranná vodič D do 4mm2</t>
  </si>
  <si>
    <t>-234520197</t>
  </si>
  <si>
    <t>Montáž krabic elektroinstalačních bez napojení na trubky a lišty, demontáže a montáže víčka a přístroje rozvodek se zapojením vodičů na svorkovnici nástěnných plastových čtyřhranných pro vodiče Ø do 4 mm2</t>
  </si>
  <si>
    <t>34571428</t>
  </si>
  <si>
    <t>krabice pancéřová z PH 117x117x58 mm svorkovnicí krabicovou šroubovací s vodiči 16x4 mm2</t>
  </si>
  <si>
    <t>1777140781</t>
  </si>
  <si>
    <t>8+4+2+2+2+2</t>
  </si>
  <si>
    <t>741120001</t>
  </si>
  <si>
    <t>Montáž vodič Cu izolovaný plný a laněný žíla 0,35-6 mm2 pod omítku (CY)</t>
  </si>
  <si>
    <t>-1668878948</t>
  </si>
  <si>
    <t>Montáž vodičů izolovaných měděných bez ukončení uložených pod omítku plných a laněných (CY), průřezu žíly 0,35 až 6 mm2</t>
  </si>
  <si>
    <t>34140825</t>
  </si>
  <si>
    <t>vodič silový s Cu jádrem 4mm2</t>
  </si>
  <si>
    <t>1952241396</t>
  </si>
  <si>
    <t>20+10+20</t>
  </si>
  <si>
    <t>741122121</t>
  </si>
  <si>
    <t>Montáž kabel Cu plný kulatý žíla 2x1,5 až 6 mm2 zatažený v trubkách (CYKY)</t>
  </si>
  <si>
    <t>-886719713</t>
  </si>
  <si>
    <t>Montáž kabelů měděných bez ukončení uložených v trubkách zatažených plných kulatých nebo bezhalogenových (CYKY) počtu a průřezu žil 2x1,5 až 6 mm2</t>
  </si>
  <si>
    <t>341110050</t>
  </si>
  <si>
    <t>kabel silový s Cu jádrem 1 kV 2x1,5mm2</t>
  </si>
  <si>
    <t>-1305020925</t>
  </si>
  <si>
    <t>kabel silový s Cu jádrem 1 kV 2x1,5mm2
- viz. technický list č.6</t>
  </si>
  <si>
    <t>7*5</t>
  </si>
  <si>
    <t>741122122</t>
  </si>
  <si>
    <t>Montáž kabel Cu plný kulatý žíla 3x1,5 až 6 mm2 zatažený v trubkách (CYKY)</t>
  </si>
  <si>
    <t>-506612722</t>
  </si>
  <si>
    <t>Montáž kabelů měděných bez ukončení uložených v trubkách zatažených plných kulatých nebo bezhalogenových (CYKY) počtu a průřezu žil 3x1,5 až 6 mm2</t>
  </si>
  <si>
    <t>275+135+15</t>
  </si>
  <si>
    <t>34111030</t>
  </si>
  <si>
    <t>kabel silový s Cu jádrem 1 kV 3x1,5mm2</t>
  </si>
  <si>
    <t>1885814809</t>
  </si>
  <si>
    <t>kabel silový s Cu jádrem 1 kV 3x1,5mm2
- viz. technický list č.6</t>
  </si>
  <si>
    <t>35+50+90+100</t>
  </si>
  <si>
    <t>34111036</t>
  </si>
  <si>
    <t>kabel silový s Cu jádrem 1 kV 3x2,5mm2</t>
  </si>
  <si>
    <t>764216107</t>
  </si>
  <si>
    <t>kabel silový s Cu jádrem 1 kV 3x2,5mm2
- viz. technický list č.6</t>
  </si>
  <si>
    <t>35+35+65</t>
  </si>
  <si>
    <t>34111042</t>
  </si>
  <si>
    <t>kabel silový s Cu jádrem 1 kV 3x4mm2</t>
  </si>
  <si>
    <t>-96995775</t>
  </si>
  <si>
    <t>kabel silový s Cu jádrem 1 kV 3x4mm2
- viz. technický list č.6</t>
  </si>
  <si>
    <t>741122231</t>
  </si>
  <si>
    <t>Montáž kabel Cu plný kulatý žíla 5x1,5 až 2,5 mm2 uložený volně (CYKY)</t>
  </si>
  <si>
    <t>-1621201571</t>
  </si>
  <si>
    <t>Montáž kabelů měděných bez ukončení uložených volně nebo v liště plných kulatých (CYKY) počtu a průřezu žil 5x1,5 až 2,5 mm2</t>
  </si>
  <si>
    <t>60+15</t>
  </si>
  <si>
    <t>34111090</t>
  </si>
  <si>
    <t>kabel silový s Cu jádrem 1 kV 5x1,5mm2</t>
  </si>
  <si>
    <t>2042167629</t>
  </si>
  <si>
    <t>kabel silový s Cu jádrem 1 kV 5x1,5mm2
- viz. technický list č.6</t>
  </si>
  <si>
    <t>30+30</t>
  </si>
  <si>
    <t>34111094</t>
  </si>
  <si>
    <t>kabel silový s Cu jádrem 1 kV 5x2,5mm2</t>
  </si>
  <si>
    <t>-1118082590</t>
  </si>
  <si>
    <t>kabel silový s Cu jádrem 1 kV 5x2,5mm2
- viz. technický list č.6</t>
  </si>
  <si>
    <t>741122232</t>
  </si>
  <si>
    <t>Montáž kabel Cu plný kulatý žíla 5x4 až 6 mm2 uložený volně (CYKY)</t>
  </si>
  <si>
    <t>180237064</t>
  </si>
  <si>
    <t>Montáž kabelů měděných bez ukončení uložených volně nebo v liště plných kulatých (CYKY) počtu a průřezu žil 5x4 až 6 mm2</t>
  </si>
  <si>
    <t>34111098</t>
  </si>
  <si>
    <t>kabel silový s Cu jádrem 1 kV 5x4mm2</t>
  </si>
  <si>
    <t>1490587240</t>
  </si>
  <si>
    <t>kabel silový s Cu jádrem 1 kV 5x4mm2
- viz. technický list č.6</t>
  </si>
  <si>
    <t>741132101</t>
  </si>
  <si>
    <t>Ukončení kabelů 2x1,5 až 4 mm2 smršťovací záklopkou nebo páskem bez letování</t>
  </si>
  <si>
    <t>1888125020</t>
  </si>
  <si>
    <t>Ukončení kabelů smršťovací záklopkou nebo páskou se zapojením bez letování, počtu a průřezu žil 2x1,5 až 4 mm2</t>
  </si>
  <si>
    <t>7*2</t>
  </si>
  <si>
    <t>741132103</t>
  </si>
  <si>
    <t>Ukončení kabelů 3x1,5 až 4 mm2 smršťovací záklopkou nebo páskem bez letování</t>
  </si>
  <si>
    <t>150316526</t>
  </si>
  <si>
    <t>Ukončení kabelů smršťovací záklopkou nebo páskou se zapojením bez letování, počtu a průřezu žil 3x1,5 až 4 mm2</t>
  </si>
  <si>
    <t>8*2</t>
  </si>
  <si>
    <t>741132145</t>
  </si>
  <si>
    <t>Ukončení kabelů 5x1,5 až 4 mm2 smršťovací záklopkou nebo páskem bez letování</t>
  </si>
  <si>
    <t>1742900057</t>
  </si>
  <si>
    <t>Ukončení kabelů smršťovací záklopkou nebo páskou se zapojením bez letování, počtu a průřezu žil 5x1,5 až 4 mm2</t>
  </si>
  <si>
    <t>741210002</t>
  </si>
  <si>
    <t>Montáž rozvodnice oceloplechová nebo plastová běžná do 50 kg</t>
  </si>
  <si>
    <t>1690449022</t>
  </si>
  <si>
    <t>Montáž rozvodnic oceloplechových nebo plastových bez zapojení vodičů běžných, hmotnosti do 50 kg</t>
  </si>
  <si>
    <t>357180000R2</t>
  </si>
  <si>
    <t>Rozvodnice oceloplechová na omítku 3 řady/72 modulů, IP44</t>
  </si>
  <si>
    <t>-66071925</t>
  </si>
  <si>
    <t>Rozvodnice oceloplechová na omítku 3 řady/72 modulů, IP44
včetně
- Přístrojových lišt
- Svorkovnic</t>
  </si>
  <si>
    <t>741310031</t>
  </si>
  <si>
    <t>Montáž vypínač nástěnný 1-jednopólový prostředí venkovní/mokré</t>
  </si>
  <si>
    <t>-2041922782</t>
  </si>
  <si>
    <t>Montáž spínačů jedno nebo dvoupólových nástěnných se zapojením vodičů, pro prostředí venkovní nebo mokré vypínačů, řazení 1-jednopólových</t>
  </si>
  <si>
    <t>34535512R2</t>
  </si>
  <si>
    <t>Spínač jednopólový IP 44</t>
  </si>
  <si>
    <t>1564953417</t>
  </si>
  <si>
    <t>Spínač jednopólový IP 44
- viz. technický list č.5</t>
  </si>
  <si>
    <t>2+1+1+1+1+1+1</t>
  </si>
  <si>
    <t>741310042</t>
  </si>
  <si>
    <t>Montáž přepínač nástěnný 6-střídavý prostředí venkovní/mokré</t>
  </si>
  <si>
    <t>112163839</t>
  </si>
  <si>
    <t>Montáž spínačů jedno nebo dvoupólových nástěnných se zapojením vodičů, pro prostředí venkovní nebo mokré přepínačů, řazení 6-střídavých</t>
  </si>
  <si>
    <t>34535633</t>
  </si>
  <si>
    <t>přepínač střídavý 10A 3553-05629 do vlhka z plastu</t>
  </si>
  <si>
    <t>1221217890</t>
  </si>
  <si>
    <t>přepínač střídavý 10A 3553-05629 do vlhka z plastu
- viz. technický list č.5</t>
  </si>
  <si>
    <t>741310043</t>
  </si>
  <si>
    <t>Montáž přepínač nástěnný 7-křížový prostředí venkovní/mokré</t>
  </si>
  <si>
    <t>-1119747894</t>
  </si>
  <si>
    <t>Montáž spínačů jedno nebo dvoupólových nástěnných se zapojením vodičů, pro prostředí venkovní nebo mokré přepínačů, řazení 7-křížových</t>
  </si>
  <si>
    <t>34535773</t>
  </si>
  <si>
    <t>přepínač křížový 10A 3553-07629 do vlhka z plastu</t>
  </si>
  <si>
    <t>-114174238</t>
  </si>
  <si>
    <t>přepínač křížový 10A 3553-07629 do vlhka z plastu
- viz. technický list č.5</t>
  </si>
  <si>
    <t>741313082</t>
  </si>
  <si>
    <t>Montáž zásuvka chráněná v krabici šroubové připojení 2P+PE prostředí venkovní, mokré</t>
  </si>
  <si>
    <t>-1081653663</t>
  </si>
  <si>
    <t>Montáž zásuvek domovních se zapojením vodičů šroubové připojení venkovní nebo mokré, provedení 2P + PE</t>
  </si>
  <si>
    <t>34551485R1</t>
  </si>
  <si>
    <t>Zásuvka jednonásobná IP 44, s ochranným kolíkem, s víčkem</t>
  </si>
  <si>
    <t>1161771949</t>
  </si>
  <si>
    <t>Zásuvka jednonásobná IP 44, s ochranným kolíkem, s víčkem
- viz. technický list č.5</t>
  </si>
  <si>
    <t>1+3+1+1+1+1</t>
  </si>
  <si>
    <t>741313111</t>
  </si>
  <si>
    <t>Montáž zásuvek průmyslových spojovacích provedení IP 67 3P+PE 16 A</t>
  </si>
  <si>
    <t>-783459377</t>
  </si>
  <si>
    <t>Montáž zásuvek průmyslových se zapojením vodičů spojovacích, provedení IP 67 3P+PE 16 A</t>
  </si>
  <si>
    <t>35811259R1</t>
  </si>
  <si>
    <t>Zásuvka průmyslová nástěnná 16A,400V - 5P</t>
  </si>
  <si>
    <t>1027745569</t>
  </si>
  <si>
    <t>Zásuvka průmyslová nástěnná 16A,400V - 5P
- viz. technický list č.5</t>
  </si>
  <si>
    <t>741320105</t>
  </si>
  <si>
    <t>Montáž jistič jednopólový nn do 25 A ve skříni</t>
  </si>
  <si>
    <t>1041060822</t>
  </si>
  <si>
    <t>Montáž jističů se zapojením vodičů jednopólových nn do 25 A ve skříni</t>
  </si>
  <si>
    <t>4+8</t>
  </si>
  <si>
    <t>358221090</t>
  </si>
  <si>
    <t>jistič 1pólový-charakteristika B 10A</t>
  </si>
  <si>
    <t>-1481693066</t>
  </si>
  <si>
    <t>3+1</t>
  </si>
  <si>
    <t>358221110</t>
  </si>
  <si>
    <t>jistič 1pólový-charakteristika B 16A</t>
  </si>
  <si>
    <t>-1614307123</t>
  </si>
  <si>
    <t>741320165</t>
  </si>
  <si>
    <t>Montáž jistič třípólový nn do 25 A ve skříni</t>
  </si>
  <si>
    <t>-585510549</t>
  </si>
  <si>
    <t>Montáž jističů se zapojením vodičů třípólových nn do 25 A ve skříni</t>
  </si>
  <si>
    <t>35822401</t>
  </si>
  <si>
    <t>jistič 3pólový-charakteristika B 16A</t>
  </si>
  <si>
    <t>-1283787554</t>
  </si>
  <si>
    <t>35822403</t>
  </si>
  <si>
    <t>jistič 3pólový-charakteristika B 25A</t>
  </si>
  <si>
    <t>1040501300</t>
  </si>
  <si>
    <t>741320175</t>
  </si>
  <si>
    <t>Montáž jistič třípólový nn do 63 A ve skříni</t>
  </si>
  <si>
    <t>-1069906437</t>
  </si>
  <si>
    <t>Montáž jističů se zapojením vodičů třípólových nn do 63 A ve skříni</t>
  </si>
  <si>
    <t>35822405R1</t>
  </si>
  <si>
    <t>jistič 3pólový-charakteristika B 40A</t>
  </si>
  <si>
    <t>-908624197</t>
  </si>
  <si>
    <t>741321003</t>
  </si>
  <si>
    <t>Montáž proudových chráničů dvoupólových nn do 25 A ve skříni</t>
  </si>
  <si>
    <t>-36186477</t>
  </si>
  <si>
    <t>Montáž proudových chráničů se zapojením vodičů dvoupólových nn do 25 A ve skříni</t>
  </si>
  <si>
    <t>35889206R2</t>
  </si>
  <si>
    <t>chránič proudový 1pólový 10A pracovního proudu 0.03 A</t>
  </si>
  <si>
    <t>678315419</t>
  </si>
  <si>
    <t>741321043</t>
  </si>
  <si>
    <t>Montáž proudových chráničů čtyřpólových nn do 63 A ve skříni</t>
  </si>
  <si>
    <t>1353455708</t>
  </si>
  <si>
    <t>Montáž proudových chráničů se zapojením vodičů čtyřpólových nn do 63 A ve skříni</t>
  </si>
  <si>
    <t>35889206R1</t>
  </si>
  <si>
    <t>chránič proudový 4pólový 40A pracovního proudu 0.03 A</t>
  </si>
  <si>
    <t>1467157546</t>
  </si>
  <si>
    <t>741322072</t>
  </si>
  <si>
    <t>Montáž svodiče přepětí nn typ 2 třípólových dvoudílných s vložením modulu</t>
  </si>
  <si>
    <t>-1452797969</t>
  </si>
  <si>
    <t>Montáž přepěťových ochran nn se zapojením vodičů svodiče přepětí – typ 2 třípólových dvoudílných s vložením modulu</t>
  </si>
  <si>
    <t>35889517R1</t>
  </si>
  <si>
    <t>svodič přepětí - výměnný modul, typ 2, 230 V, varistor</t>
  </si>
  <si>
    <t>-563416284</t>
  </si>
  <si>
    <t>741420021</t>
  </si>
  <si>
    <t>Montáž svorka hromosvodná se 2 šrouby</t>
  </si>
  <si>
    <t>349598776</t>
  </si>
  <si>
    <t>Montáž hromosvodného vedení svorek se 2 šrouby</t>
  </si>
  <si>
    <t>35441895</t>
  </si>
  <si>
    <t>svorka připojovací k připojení kovových částí</t>
  </si>
  <si>
    <t>-1292029956</t>
  </si>
  <si>
    <t>747112468V</t>
  </si>
  <si>
    <t>Montáž ekvipotenciální svorkovnice s krytem</t>
  </si>
  <si>
    <t>-279666874</t>
  </si>
  <si>
    <t>Montáž ekvipotenciální svorkovnice s krytem do instalační krabice odpov. parametrů</t>
  </si>
  <si>
    <t>34535556R147V</t>
  </si>
  <si>
    <t>ekvipotenciální svorkovnice s krytem</t>
  </si>
  <si>
    <t>1305431672</t>
  </si>
  <si>
    <t>ekvipotenciální svorkovnice s krytem - min 10 třmenů</t>
  </si>
  <si>
    <t>748VNP1</t>
  </si>
  <si>
    <t>Montáž svítidla nouzového, autonomní zdroj, min 1h</t>
  </si>
  <si>
    <t>756832532</t>
  </si>
  <si>
    <t>VD NP1vl</t>
  </si>
  <si>
    <t>NP1 Svítidlo nouzové s piktogramem - orientační, autonomní zdroj 1h, IP65</t>
  </si>
  <si>
    <t>-1828822475</t>
  </si>
  <si>
    <t>NP1 Svítidlo s LED zdrojem 3,3 W nouzové s piktogramem - orientační, autonomní zdroj 1h, IP65
- viz. technický list č. 2</t>
  </si>
  <si>
    <t>1+1+1+1+1+2</t>
  </si>
  <si>
    <t>PKR4.1</t>
  </si>
  <si>
    <t>Montážní a instalační materiál pro rozvaděče</t>
  </si>
  <si>
    <t>299215932</t>
  </si>
  <si>
    <t>Montážní a instalační materiál pro rozvaděče
- propojovací vodiče, montážní lišty a žlaby, popisné štítky, atd.)</t>
  </si>
  <si>
    <t>PKR5.1</t>
  </si>
  <si>
    <t>Kabelové průchodky pro rozvaděče</t>
  </si>
  <si>
    <t>-725467364</t>
  </si>
  <si>
    <t>016</t>
  </si>
  <si>
    <t>Pomocný elektroinstalační materiál</t>
  </si>
  <si>
    <t>819967251</t>
  </si>
  <si>
    <t>741372012</t>
  </si>
  <si>
    <t>Montáž svítidlo LED bytové přisazené nástěnné reflektorové bez čidla</t>
  </si>
  <si>
    <t>-355996959</t>
  </si>
  <si>
    <t>Montáž svítidel LED se zapojením vodičů bytových nebo společenských místností přisazených nástěnných reflektorových bez pohybového čidla</t>
  </si>
  <si>
    <t>SV E1</t>
  </si>
  <si>
    <t>Svítidlo průmyslové, přisazené, LED 34W, IP65 včetně předepsaných zdrojů</t>
  </si>
  <si>
    <t>612750187</t>
  </si>
  <si>
    <t>Svítidlo průmyslové, přisazené, LED 34W, IP65 včetně předepsaných zdrojů
- včetně elektronického předřadníku
- viz. technický list č.1</t>
  </si>
  <si>
    <t>741370032</t>
  </si>
  <si>
    <t>Montáž svítidlo žárovkové bytové nástěnné přisazené 1 zdroj se sklem</t>
  </si>
  <si>
    <t>919138554</t>
  </si>
  <si>
    <t>Montáž svítidel žárovkových se zapojením vodičů bytových nebo společenských místností nástěnných přisazených 1 zdroj se sklem</t>
  </si>
  <si>
    <t>34851156</t>
  </si>
  <si>
    <t>svítidlo žárovkové pro nebezpečná prostředí stropní 1x100W</t>
  </si>
  <si>
    <t>959833875</t>
  </si>
  <si>
    <t>svítidlo žárovkové pro nebezpečná prostředí stropní 1x100W, IP44
- viz. technický list č.3</t>
  </si>
  <si>
    <t>5+2+2+2</t>
  </si>
  <si>
    <t>SV123</t>
  </si>
  <si>
    <t>Systém zavěšení svítidel, lanka, řetízky apod.</t>
  </si>
  <si>
    <t>-954769230</t>
  </si>
  <si>
    <t>X1</t>
  </si>
  <si>
    <t>recyklace OEEZ - svítidla</t>
  </si>
  <si>
    <t>849934736</t>
  </si>
  <si>
    <t>11+2</t>
  </si>
  <si>
    <t>X2</t>
  </si>
  <si>
    <t>recyklace OEEZ - sv. zdroje</t>
  </si>
  <si>
    <t>-1945784255</t>
  </si>
  <si>
    <t>741810001</t>
  </si>
  <si>
    <t>Celková prohlídka elektrického rozvodu a zařízení do 100 000,- Kč</t>
  </si>
  <si>
    <t>2063713174</t>
  </si>
  <si>
    <t>Zkoušky a prohlídky elektrických rozvodů a zařízení celková prohlídka a vyhotovení revizní zprávy pro objem montážních prací do 100 tis. Kč</t>
  </si>
  <si>
    <t>VL6</t>
  </si>
  <si>
    <t>Demontáž a ekologická likvidace stávajících svítidel a elektrorozvodů</t>
  </si>
  <si>
    <t>1378823530</t>
  </si>
  <si>
    <t>demontáž a ekologická likvidace stávajících svítidel a elektrorozvodů</t>
  </si>
  <si>
    <t>VD318</t>
  </si>
  <si>
    <t>Demontáž a ekologická likvidace stávajících instalačních krabic a rozvodek</t>
  </si>
  <si>
    <t>-52728248</t>
  </si>
  <si>
    <t>VD31</t>
  </si>
  <si>
    <t>Demontáž a ekologická likvidace stávajících kabelových rozvodů</t>
  </si>
  <si>
    <t>-156750617</t>
  </si>
  <si>
    <t>VD30</t>
  </si>
  <si>
    <t>Demontáž a ekologická likvidace stávajících elektrozařízení</t>
  </si>
  <si>
    <t>138756495</t>
  </si>
  <si>
    <t>VD305</t>
  </si>
  <si>
    <t>Demontáž a zpětná montáž stávajících svítidel</t>
  </si>
  <si>
    <t>-833193259</t>
  </si>
  <si>
    <t>1+4+3</t>
  </si>
  <si>
    <t>748</t>
  </si>
  <si>
    <t>Elektromontáže - osvětlovací zařízení a svítidla</t>
  </si>
  <si>
    <t>21-M</t>
  </si>
  <si>
    <t>Elektromontáže</t>
  </si>
  <si>
    <t>014V</t>
  </si>
  <si>
    <t>Prohlídka stávajících rozvodů</t>
  </si>
  <si>
    <t>767498678</t>
  </si>
  <si>
    <t>0155</t>
  </si>
  <si>
    <t>Uvedení do provozu, oživení, seřízení, zaškolení obsluhy</t>
  </si>
  <si>
    <t>781662868</t>
  </si>
  <si>
    <t>Uvedení do provozu, oživení, sežízení, zaškolení obsluhy</t>
  </si>
  <si>
    <t>016.1</t>
  </si>
  <si>
    <t>Zednické práce, frézování drážek, vrtání prostupů apod. včetně zapravení</t>
  </si>
  <si>
    <t>863369511</t>
  </si>
  <si>
    <t>Zednické práce, frézování drážek, prostupy apod.
- vrtání prostupů stěnami, drážky pro uložení kabelového vedení
- zapravení drážek a omítek</t>
  </si>
  <si>
    <t>210290841</t>
  </si>
  <si>
    <t>Demontáž a montáž krytu na oceloplechovém rozváděči šířky do 70 cm</t>
  </si>
  <si>
    <t>1883779544</t>
  </si>
  <si>
    <t>Zpětná montáž motorických spotřebičů  s usazením a upevněním na stávající nosnou konstrukci nebo podklad, vyrovnání řemene a vyvážení, bez zapojení demontáž a montáž krytu na oceloplechovém rozváděči, šířky do 70 cm</t>
  </si>
  <si>
    <t>210290881</t>
  </si>
  <si>
    <t>Doplnění orientačních štítků na desku nebo rozvodnici</t>
  </si>
  <si>
    <t>-104879127</t>
  </si>
  <si>
    <t>Doplnění orientačních štítků  na desku nebo rozvodnici</t>
  </si>
  <si>
    <t>PK1V</t>
  </si>
  <si>
    <t>Systémové protipožární prostupy pro kabelové svazky, komplet D+M, štítky, revize</t>
  </si>
  <si>
    <t>-1183525923</t>
  </si>
  <si>
    <t>Jednotlivé specifikace a parametry zahrnuje PD (část - PBŘ)
- požární odolnost 60 minut
- viz. technický list č.7</t>
  </si>
  <si>
    <t>VL7</t>
  </si>
  <si>
    <t>Ostatní montážní materiál</t>
  </si>
  <si>
    <t>308569782</t>
  </si>
  <si>
    <t>VL7.3</t>
  </si>
  <si>
    <t>Demontáž stávajícího skříňového rozvaděče</t>
  </si>
  <si>
    <t>1399763067</t>
  </si>
  <si>
    <t>Demontáž stávajícího skříňového rozvaděče
- včetně vystrojení</t>
  </si>
  <si>
    <t>VL7.35</t>
  </si>
  <si>
    <t>Demontáž stávajícího systému MaR</t>
  </si>
  <si>
    <t>-474182789</t>
  </si>
  <si>
    <t>Demontáž stávajícího systému MaR
- demontáž rozvaděče MaR
- odpojení systému
- demontáž kabeláže
- demontáž zabezpečovacího systému kotelny</t>
  </si>
  <si>
    <t>VL7.4</t>
  </si>
  <si>
    <t>Přepojení stávajícího napájecího kabelu do nového rozvaděče RK</t>
  </si>
  <si>
    <t>-1204411822</t>
  </si>
  <si>
    <t xml:space="preserve">Přepojení stávajícího napájecího kabelu do nového rozvaděče RK,
přepojení rozvaděče dílny dvůr do nového rozvaděče RK, naspojkování kabelu v krabici
</t>
  </si>
  <si>
    <t>01d - Měření a regulace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</si>
  <si>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d) Měření a regulace 1.4.3.1 Technická zpráva 1.4.3.2 Tabulka vstupů a výstupů 1.4.3.3 Tabulka vodičů 1.4.3.4 Regulační schéma 1.4.3.5 Půdorys 1.PP. Půdorys 1.NP</t>
  </si>
  <si>
    <t>0027</t>
  </si>
  <si>
    <t>19536285</t>
  </si>
  <si>
    <t>Měření a regulace - podrobný soupis prací je uveden v samostatné příloze rozpočtu č.1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</si>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</sst>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7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2" fillId="0" borderId="18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166" fontId="32" fillId="0" borderId="0" xfId="0" applyNumberFormat="1" applyFont="1" applyBorder="1" applyAlignment="1">
      <alignment vertical="center"/>
    </xf>
    <xf numFmtId="4" fontId="32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2" fillId="0" borderId="23" xfId="0" applyNumberFormat="1" applyFont="1" applyBorder="1" applyAlignment="1">
      <alignment vertical="center"/>
    </xf>
    <xf numFmtId="4" fontId="32" fillId="0" borderId="24" xfId="0" applyNumberFormat="1" applyFont="1" applyBorder="1" applyAlignment="1">
      <alignment vertical="center"/>
    </xf>
    <xf numFmtId="166" fontId="32" fillId="0" borderId="24" xfId="0" applyNumberFormat="1" applyFont="1" applyBorder="1" applyAlignment="1">
      <alignment vertical="center"/>
    </xf>
    <xf numFmtId="4" fontId="32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3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5" fillId="0" borderId="16" xfId="0" applyNumberFormat="1" applyFont="1" applyBorder="1" applyAlignment="1"/>
    <xf numFmtId="166" fontId="35" fillId="0" borderId="17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39" fillId="0" borderId="28" xfId="0" applyFont="1" applyBorder="1" applyAlignment="1" applyProtection="1">
      <alignment horizontal="center" vertical="center"/>
      <protection locked="0"/>
    </xf>
    <xf numFmtId="49" fontId="39" fillId="0" borderId="28" xfId="0" applyNumberFormat="1" applyFont="1" applyBorder="1" applyAlignment="1" applyProtection="1">
      <alignment horizontal="left" vertical="center" wrapText="1"/>
      <protection locked="0"/>
    </xf>
    <xf numFmtId="0" fontId="39" fillId="0" borderId="28" xfId="0" applyFont="1" applyBorder="1" applyAlignment="1" applyProtection="1">
      <alignment horizontal="left" vertical="center" wrapText="1"/>
      <protection locked="0"/>
    </xf>
    <xf numFmtId="0" fontId="39" fillId="0" borderId="28" xfId="0" applyFont="1" applyBorder="1" applyAlignment="1" applyProtection="1">
      <alignment horizontal="center" vertical="center" wrapText="1"/>
      <protection locked="0"/>
    </xf>
    <xf numFmtId="167" fontId="39" fillId="0" borderId="28" xfId="0" applyNumberFormat="1" applyFont="1" applyBorder="1" applyAlignment="1" applyProtection="1">
      <alignment vertical="center"/>
      <protection locked="0"/>
    </xf>
    <xf numFmtId="4" fontId="39" fillId="4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  <protection locked="0"/>
    </xf>
    <xf numFmtId="0" fontId="39" fillId="0" borderId="5" xfId="0" applyFont="1" applyBorder="1" applyAlignment="1">
      <alignment vertical="center"/>
    </xf>
    <xf numFmtId="0" fontId="39" fillId="4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8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0" borderId="1" xfId="0" applyFont="1" applyFill="1" applyBorder="1" applyAlignment="1" applyProtection="1">
      <alignment horizontal="left" vertical="center"/>
      <protection locked="0"/>
    </xf>
    <xf numFmtId="0" fontId="43" fillId="0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3" fillId="2" borderId="0" xfId="1" applyFont="1" applyFill="1" applyAlignment="1">
      <alignment vertical="center"/>
    </xf>
    <xf numFmtId="0" fontId="43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_1%20-%20MaR_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"/>
    </sheetNames>
    <sheetDataSet>
      <sheetData sheetId="0">
        <row r="50">
          <cell r="I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tabSelected="1" workbookViewId="0">
      <pane ySplit="1" topLeftCell="A2" activePane="bottomLeft" state="frozen"/>
      <selection pane="bottomLeft" activeCell="A60" sqref="A6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spans="1:74" ht="36.950000000000003" customHeight="1">
      <c r="AR2" s="362" t="s">
        <v>8</v>
      </c>
      <c r="AS2" s="363"/>
      <c r="AT2" s="363"/>
      <c r="AU2" s="363"/>
      <c r="AV2" s="363"/>
      <c r="AW2" s="363"/>
      <c r="AX2" s="363"/>
      <c r="AY2" s="363"/>
      <c r="AZ2" s="363"/>
      <c r="BA2" s="363"/>
      <c r="BB2" s="363"/>
      <c r="BC2" s="363"/>
      <c r="BD2" s="363"/>
      <c r="BE2" s="363"/>
      <c r="BS2" s="25" t="s">
        <v>9</v>
      </c>
      <c r="BT2" s="25" t="s">
        <v>10</v>
      </c>
    </row>
    <row r="3" spans="1:74" ht="6.95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9</v>
      </c>
      <c r="BT3" s="25" t="s">
        <v>11</v>
      </c>
    </row>
    <row r="4" spans="1:74" ht="36.950000000000003" customHeight="1">
      <c r="B4" s="29"/>
      <c r="C4" s="30"/>
      <c r="D4" s="31" t="s">
        <v>12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13</v>
      </c>
      <c r="BE4" s="34" t="s">
        <v>14</v>
      </c>
      <c r="BS4" s="25" t="s">
        <v>15</v>
      </c>
    </row>
    <row r="5" spans="1:74" ht="14.45" customHeight="1">
      <c r="B5" s="29"/>
      <c r="C5" s="30"/>
      <c r="D5" s="35" t="s">
        <v>16</v>
      </c>
      <c r="E5" s="30"/>
      <c r="F5" s="30"/>
      <c r="G5" s="30"/>
      <c r="H5" s="30"/>
      <c r="I5" s="30"/>
      <c r="J5" s="30"/>
      <c r="K5" s="325" t="s">
        <v>17</v>
      </c>
      <c r="L5" s="326"/>
      <c r="M5" s="326"/>
      <c r="N5" s="326"/>
      <c r="O5" s="326"/>
      <c r="P5" s="326"/>
      <c r="Q5" s="326"/>
      <c r="R5" s="326"/>
      <c r="S5" s="326"/>
      <c r="T5" s="326"/>
      <c r="U5" s="326"/>
      <c r="V5" s="326"/>
      <c r="W5" s="326"/>
      <c r="X5" s="326"/>
      <c r="Y5" s="326"/>
      <c r="Z5" s="326"/>
      <c r="AA5" s="326"/>
      <c r="AB5" s="326"/>
      <c r="AC5" s="326"/>
      <c r="AD5" s="326"/>
      <c r="AE5" s="326"/>
      <c r="AF5" s="326"/>
      <c r="AG5" s="326"/>
      <c r="AH5" s="326"/>
      <c r="AI5" s="326"/>
      <c r="AJ5" s="326"/>
      <c r="AK5" s="326"/>
      <c r="AL5" s="326"/>
      <c r="AM5" s="326"/>
      <c r="AN5" s="326"/>
      <c r="AO5" s="326"/>
      <c r="AP5" s="30"/>
      <c r="AQ5" s="32"/>
      <c r="BE5" s="323" t="s">
        <v>18</v>
      </c>
      <c r="BS5" s="25" t="s">
        <v>9</v>
      </c>
    </row>
    <row r="6" spans="1:74" ht="36.950000000000003" customHeight="1">
      <c r="B6" s="29"/>
      <c r="C6" s="30"/>
      <c r="D6" s="37" t="s">
        <v>19</v>
      </c>
      <c r="E6" s="30"/>
      <c r="F6" s="30"/>
      <c r="G6" s="30"/>
      <c r="H6" s="30"/>
      <c r="I6" s="30"/>
      <c r="J6" s="30"/>
      <c r="K6" s="327" t="s">
        <v>20</v>
      </c>
      <c r="L6" s="326"/>
      <c r="M6" s="326"/>
      <c r="N6" s="326"/>
      <c r="O6" s="326"/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0"/>
      <c r="AQ6" s="32"/>
      <c r="BE6" s="324"/>
      <c r="BS6" s="25" t="s">
        <v>9</v>
      </c>
    </row>
    <row r="7" spans="1:74" ht="14.45" customHeight="1">
      <c r="B7" s="29"/>
      <c r="C7" s="30"/>
      <c r="D7" s="38" t="s">
        <v>21</v>
      </c>
      <c r="E7" s="30"/>
      <c r="F7" s="30"/>
      <c r="G7" s="30"/>
      <c r="H7" s="30"/>
      <c r="I7" s="30"/>
      <c r="J7" s="30"/>
      <c r="K7" s="36" t="s">
        <v>22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8" t="s">
        <v>23</v>
      </c>
      <c r="AL7" s="30"/>
      <c r="AM7" s="30"/>
      <c r="AN7" s="36" t="s">
        <v>5</v>
      </c>
      <c r="AO7" s="30"/>
      <c r="AP7" s="30"/>
      <c r="AQ7" s="32"/>
      <c r="BE7" s="324"/>
      <c r="BS7" s="25" t="s">
        <v>9</v>
      </c>
    </row>
    <row r="8" spans="1:74" ht="14.45" customHeight="1">
      <c r="B8" s="29"/>
      <c r="C8" s="30"/>
      <c r="D8" s="38" t="s">
        <v>24</v>
      </c>
      <c r="E8" s="30"/>
      <c r="F8" s="30"/>
      <c r="G8" s="30"/>
      <c r="H8" s="30"/>
      <c r="I8" s="30"/>
      <c r="J8" s="30"/>
      <c r="K8" s="36" t="s">
        <v>25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8" t="s">
        <v>26</v>
      </c>
      <c r="AL8" s="30"/>
      <c r="AM8" s="30"/>
      <c r="AN8" s="39" t="s">
        <v>27</v>
      </c>
      <c r="AO8" s="30"/>
      <c r="AP8" s="30"/>
      <c r="AQ8" s="32"/>
      <c r="BE8" s="324"/>
      <c r="BS8" s="25" t="s">
        <v>9</v>
      </c>
    </row>
    <row r="9" spans="1:74" ht="14.45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324"/>
      <c r="BS9" s="25" t="s">
        <v>9</v>
      </c>
    </row>
    <row r="10" spans="1:74" ht="14.45" customHeight="1">
      <c r="B10" s="29"/>
      <c r="C10" s="30"/>
      <c r="D10" s="38" t="s">
        <v>28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8" t="s">
        <v>29</v>
      </c>
      <c r="AL10" s="30"/>
      <c r="AM10" s="30"/>
      <c r="AN10" s="36" t="s">
        <v>30</v>
      </c>
      <c r="AO10" s="30"/>
      <c r="AP10" s="30"/>
      <c r="AQ10" s="32"/>
      <c r="BE10" s="324"/>
      <c r="BS10" s="25" t="s">
        <v>9</v>
      </c>
    </row>
    <row r="11" spans="1:74" ht="18.399999999999999" customHeight="1">
      <c r="B11" s="29"/>
      <c r="C11" s="30"/>
      <c r="D11" s="30"/>
      <c r="E11" s="36" t="s">
        <v>31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8" t="s">
        <v>32</v>
      </c>
      <c r="AL11" s="30"/>
      <c r="AM11" s="30"/>
      <c r="AN11" s="36" t="s">
        <v>33</v>
      </c>
      <c r="AO11" s="30"/>
      <c r="AP11" s="30"/>
      <c r="AQ11" s="32"/>
      <c r="BE11" s="324"/>
      <c r="BS11" s="25" t="s">
        <v>9</v>
      </c>
    </row>
    <row r="12" spans="1:74" ht="6.95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324"/>
      <c r="BS12" s="25" t="s">
        <v>9</v>
      </c>
    </row>
    <row r="13" spans="1:74" ht="14.45" customHeight="1">
      <c r="B13" s="29"/>
      <c r="C13" s="30"/>
      <c r="D13" s="38" t="s">
        <v>34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8" t="s">
        <v>29</v>
      </c>
      <c r="AL13" s="30"/>
      <c r="AM13" s="30"/>
      <c r="AN13" s="40" t="s">
        <v>35</v>
      </c>
      <c r="AO13" s="30"/>
      <c r="AP13" s="30"/>
      <c r="AQ13" s="32"/>
      <c r="BE13" s="324"/>
      <c r="BS13" s="25" t="s">
        <v>9</v>
      </c>
    </row>
    <row r="14" spans="1:74">
      <c r="B14" s="29"/>
      <c r="C14" s="30"/>
      <c r="D14" s="30"/>
      <c r="E14" s="328" t="s">
        <v>35</v>
      </c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38" t="s">
        <v>32</v>
      </c>
      <c r="AL14" s="30"/>
      <c r="AM14" s="30"/>
      <c r="AN14" s="40" t="s">
        <v>35</v>
      </c>
      <c r="AO14" s="30"/>
      <c r="AP14" s="30"/>
      <c r="AQ14" s="32"/>
      <c r="BE14" s="324"/>
      <c r="BS14" s="25" t="s">
        <v>9</v>
      </c>
    </row>
    <row r="15" spans="1:74" ht="6.95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324"/>
      <c r="BS15" s="25" t="s">
        <v>6</v>
      </c>
    </row>
    <row r="16" spans="1:74" ht="14.45" customHeight="1">
      <c r="B16" s="29"/>
      <c r="C16" s="30"/>
      <c r="D16" s="38" t="s">
        <v>36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8" t="s">
        <v>29</v>
      </c>
      <c r="AL16" s="30"/>
      <c r="AM16" s="30"/>
      <c r="AN16" s="36" t="s">
        <v>37</v>
      </c>
      <c r="AO16" s="30"/>
      <c r="AP16" s="30"/>
      <c r="AQ16" s="32"/>
      <c r="BE16" s="324"/>
      <c r="BS16" s="25" t="s">
        <v>6</v>
      </c>
    </row>
    <row r="17" spans="2:71" ht="18.399999999999999" customHeight="1">
      <c r="B17" s="29"/>
      <c r="C17" s="30"/>
      <c r="D17" s="30"/>
      <c r="E17" s="36" t="s">
        <v>38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8" t="s">
        <v>32</v>
      </c>
      <c r="AL17" s="30"/>
      <c r="AM17" s="30"/>
      <c r="AN17" s="36" t="s">
        <v>39</v>
      </c>
      <c r="AO17" s="30"/>
      <c r="AP17" s="30"/>
      <c r="AQ17" s="32"/>
      <c r="BE17" s="324"/>
      <c r="BS17" s="25" t="s">
        <v>40</v>
      </c>
    </row>
    <row r="18" spans="2:71" ht="6.95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324"/>
      <c r="BS18" s="25" t="s">
        <v>9</v>
      </c>
    </row>
    <row r="19" spans="2:71" ht="14.45" customHeight="1">
      <c r="B19" s="29"/>
      <c r="C19" s="30"/>
      <c r="D19" s="38" t="s">
        <v>41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324"/>
      <c r="BS19" s="25" t="s">
        <v>9</v>
      </c>
    </row>
    <row r="20" spans="2:71" ht="199.5" customHeight="1">
      <c r="B20" s="29"/>
      <c r="C20" s="30"/>
      <c r="D20" s="30"/>
      <c r="E20" s="330" t="s">
        <v>42</v>
      </c>
      <c r="F20" s="330"/>
      <c r="G20" s="330"/>
      <c r="H20" s="330"/>
      <c r="I20" s="330"/>
      <c r="J20" s="330"/>
      <c r="K20" s="330"/>
      <c r="L20" s="330"/>
      <c r="M20" s="330"/>
      <c r="N20" s="330"/>
      <c r="O20" s="330"/>
      <c r="P20" s="330"/>
      <c r="Q20" s="330"/>
      <c r="R20" s="330"/>
      <c r="S20" s="330"/>
      <c r="T20" s="330"/>
      <c r="U20" s="330"/>
      <c r="V20" s="330"/>
      <c r="W20" s="330"/>
      <c r="X20" s="330"/>
      <c r="Y20" s="330"/>
      <c r="Z20" s="330"/>
      <c r="AA20" s="330"/>
      <c r="AB20" s="330"/>
      <c r="AC20" s="330"/>
      <c r="AD20" s="330"/>
      <c r="AE20" s="330"/>
      <c r="AF20" s="330"/>
      <c r="AG20" s="330"/>
      <c r="AH20" s="330"/>
      <c r="AI20" s="330"/>
      <c r="AJ20" s="330"/>
      <c r="AK20" s="330"/>
      <c r="AL20" s="330"/>
      <c r="AM20" s="330"/>
      <c r="AN20" s="330"/>
      <c r="AO20" s="30"/>
      <c r="AP20" s="30"/>
      <c r="AQ20" s="32"/>
      <c r="BE20" s="324"/>
      <c r="BS20" s="25" t="s">
        <v>6</v>
      </c>
    </row>
    <row r="21" spans="2:71" ht="6.95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324"/>
    </row>
    <row r="22" spans="2:71" ht="6.95" customHeight="1">
      <c r="B22" s="29"/>
      <c r="C22" s="30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30"/>
      <c r="AQ22" s="32"/>
      <c r="BE22" s="324"/>
    </row>
    <row r="23" spans="2:71" s="1" customFormat="1" ht="25.9" customHeight="1">
      <c r="B23" s="42"/>
      <c r="C23" s="43"/>
      <c r="D23" s="44" t="s">
        <v>43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331">
        <f>ROUND(AG51,2)</f>
        <v>0</v>
      </c>
      <c r="AL23" s="332"/>
      <c r="AM23" s="332"/>
      <c r="AN23" s="332"/>
      <c r="AO23" s="332"/>
      <c r="AP23" s="43"/>
      <c r="AQ23" s="46"/>
      <c r="BE23" s="324"/>
    </row>
    <row r="24" spans="2:71" s="1" customFormat="1" ht="6.95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6"/>
      <c r="BE24" s="324"/>
    </row>
    <row r="25" spans="2:71" s="1" customFormat="1" ht="13.5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333" t="s">
        <v>44</v>
      </c>
      <c r="M25" s="333"/>
      <c r="N25" s="333"/>
      <c r="O25" s="333"/>
      <c r="P25" s="43"/>
      <c r="Q25" s="43"/>
      <c r="R25" s="43"/>
      <c r="S25" s="43"/>
      <c r="T25" s="43"/>
      <c r="U25" s="43"/>
      <c r="V25" s="43"/>
      <c r="W25" s="333" t="s">
        <v>45</v>
      </c>
      <c r="X25" s="333"/>
      <c r="Y25" s="333"/>
      <c r="Z25" s="333"/>
      <c r="AA25" s="333"/>
      <c r="AB25" s="333"/>
      <c r="AC25" s="333"/>
      <c r="AD25" s="333"/>
      <c r="AE25" s="333"/>
      <c r="AF25" s="43"/>
      <c r="AG25" s="43"/>
      <c r="AH25" s="43"/>
      <c r="AI25" s="43"/>
      <c r="AJ25" s="43"/>
      <c r="AK25" s="333" t="s">
        <v>46</v>
      </c>
      <c r="AL25" s="333"/>
      <c r="AM25" s="333"/>
      <c r="AN25" s="333"/>
      <c r="AO25" s="333"/>
      <c r="AP25" s="43"/>
      <c r="AQ25" s="46"/>
      <c r="BE25" s="324"/>
    </row>
    <row r="26" spans="2:71" s="2" customFormat="1" ht="14.45" customHeight="1">
      <c r="B26" s="48"/>
      <c r="C26" s="49"/>
      <c r="D26" s="50" t="s">
        <v>47</v>
      </c>
      <c r="E26" s="49"/>
      <c r="F26" s="50" t="s">
        <v>48</v>
      </c>
      <c r="G26" s="49"/>
      <c r="H26" s="49"/>
      <c r="I26" s="49"/>
      <c r="J26" s="49"/>
      <c r="K26" s="49"/>
      <c r="L26" s="334">
        <v>0.21</v>
      </c>
      <c r="M26" s="335"/>
      <c r="N26" s="335"/>
      <c r="O26" s="335"/>
      <c r="P26" s="49"/>
      <c r="Q26" s="49"/>
      <c r="R26" s="49"/>
      <c r="S26" s="49"/>
      <c r="T26" s="49"/>
      <c r="U26" s="49"/>
      <c r="V26" s="49"/>
      <c r="W26" s="336">
        <f>ROUND(AZ51,2)</f>
        <v>0</v>
      </c>
      <c r="X26" s="335"/>
      <c r="Y26" s="335"/>
      <c r="Z26" s="335"/>
      <c r="AA26" s="335"/>
      <c r="AB26" s="335"/>
      <c r="AC26" s="335"/>
      <c r="AD26" s="335"/>
      <c r="AE26" s="335"/>
      <c r="AF26" s="49"/>
      <c r="AG26" s="49"/>
      <c r="AH26" s="49"/>
      <c r="AI26" s="49"/>
      <c r="AJ26" s="49"/>
      <c r="AK26" s="336">
        <f>ROUND(AV51,2)</f>
        <v>0</v>
      </c>
      <c r="AL26" s="335"/>
      <c r="AM26" s="335"/>
      <c r="AN26" s="335"/>
      <c r="AO26" s="335"/>
      <c r="AP26" s="49"/>
      <c r="AQ26" s="51"/>
      <c r="BE26" s="324"/>
    </row>
    <row r="27" spans="2:71" s="2" customFormat="1" ht="14.45" customHeight="1">
      <c r="B27" s="48"/>
      <c r="C27" s="49"/>
      <c r="D27" s="49"/>
      <c r="E27" s="49"/>
      <c r="F27" s="50" t="s">
        <v>49</v>
      </c>
      <c r="G27" s="49"/>
      <c r="H27" s="49"/>
      <c r="I27" s="49"/>
      <c r="J27" s="49"/>
      <c r="K27" s="49"/>
      <c r="L27" s="334">
        <v>0.15</v>
      </c>
      <c r="M27" s="335"/>
      <c r="N27" s="335"/>
      <c r="O27" s="335"/>
      <c r="P27" s="49"/>
      <c r="Q27" s="49"/>
      <c r="R27" s="49"/>
      <c r="S27" s="49"/>
      <c r="T27" s="49"/>
      <c r="U27" s="49"/>
      <c r="V27" s="49"/>
      <c r="W27" s="336">
        <f>ROUND(BA51,2)</f>
        <v>0</v>
      </c>
      <c r="X27" s="335"/>
      <c r="Y27" s="335"/>
      <c r="Z27" s="335"/>
      <c r="AA27" s="335"/>
      <c r="AB27" s="335"/>
      <c r="AC27" s="335"/>
      <c r="AD27" s="335"/>
      <c r="AE27" s="335"/>
      <c r="AF27" s="49"/>
      <c r="AG27" s="49"/>
      <c r="AH27" s="49"/>
      <c r="AI27" s="49"/>
      <c r="AJ27" s="49"/>
      <c r="AK27" s="336">
        <f>ROUND(AW51,2)</f>
        <v>0</v>
      </c>
      <c r="AL27" s="335"/>
      <c r="AM27" s="335"/>
      <c r="AN27" s="335"/>
      <c r="AO27" s="335"/>
      <c r="AP27" s="49"/>
      <c r="AQ27" s="51"/>
      <c r="BE27" s="324"/>
    </row>
    <row r="28" spans="2:71" s="2" customFormat="1" ht="14.45" hidden="1" customHeight="1">
      <c r="B28" s="48"/>
      <c r="C28" s="49"/>
      <c r="D28" s="49"/>
      <c r="E28" s="49"/>
      <c r="F28" s="50" t="s">
        <v>50</v>
      </c>
      <c r="G28" s="49"/>
      <c r="H28" s="49"/>
      <c r="I28" s="49"/>
      <c r="J28" s="49"/>
      <c r="K28" s="49"/>
      <c r="L28" s="334">
        <v>0.21</v>
      </c>
      <c r="M28" s="335"/>
      <c r="N28" s="335"/>
      <c r="O28" s="335"/>
      <c r="P28" s="49"/>
      <c r="Q28" s="49"/>
      <c r="R28" s="49"/>
      <c r="S28" s="49"/>
      <c r="T28" s="49"/>
      <c r="U28" s="49"/>
      <c r="V28" s="49"/>
      <c r="W28" s="336">
        <f>ROUND(BB51,2)</f>
        <v>0</v>
      </c>
      <c r="X28" s="335"/>
      <c r="Y28" s="335"/>
      <c r="Z28" s="335"/>
      <c r="AA28" s="335"/>
      <c r="AB28" s="335"/>
      <c r="AC28" s="335"/>
      <c r="AD28" s="335"/>
      <c r="AE28" s="335"/>
      <c r="AF28" s="49"/>
      <c r="AG28" s="49"/>
      <c r="AH28" s="49"/>
      <c r="AI28" s="49"/>
      <c r="AJ28" s="49"/>
      <c r="AK28" s="336">
        <v>0</v>
      </c>
      <c r="AL28" s="335"/>
      <c r="AM28" s="335"/>
      <c r="AN28" s="335"/>
      <c r="AO28" s="335"/>
      <c r="AP28" s="49"/>
      <c r="AQ28" s="51"/>
      <c r="BE28" s="324"/>
    </row>
    <row r="29" spans="2:71" s="2" customFormat="1" ht="14.45" hidden="1" customHeight="1">
      <c r="B29" s="48"/>
      <c r="C29" s="49"/>
      <c r="D29" s="49"/>
      <c r="E29" s="49"/>
      <c r="F29" s="50" t="s">
        <v>51</v>
      </c>
      <c r="G29" s="49"/>
      <c r="H29" s="49"/>
      <c r="I29" s="49"/>
      <c r="J29" s="49"/>
      <c r="K29" s="49"/>
      <c r="L29" s="334">
        <v>0.15</v>
      </c>
      <c r="M29" s="335"/>
      <c r="N29" s="335"/>
      <c r="O29" s="335"/>
      <c r="P29" s="49"/>
      <c r="Q29" s="49"/>
      <c r="R29" s="49"/>
      <c r="S29" s="49"/>
      <c r="T29" s="49"/>
      <c r="U29" s="49"/>
      <c r="V29" s="49"/>
      <c r="W29" s="336">
        <f>ROUND(BC51,2)</f>
        <v>0</v>
      </c>
      <c r="X29" s="335"/>
      <c r="Y29" s="335"/>
      <c r="Z29" s="335"/>
      <c r="AA29" s="335"/>
      <c r="AB29" s="335"/>
      <c r="AC29" s="335"/>
      <c r="AD29" s="335"/>
      <c r="AE29" s="335"/>
      <c r="AF29" s="49"/>
      <c r="AG29" s="49"/>
      <c r="AH29" s="49"/>
      <c r="AI29" s="49"/>
      <c r="AJ29" s="49"/>
      <c r="AK29" s="336">
        <v>0</v>
      </c>
      <c r="AL29" s="335"/>
      <c r="AM29" s="335"/>
      <c r="AN29" s="335"/>
      <c r="AO29" s="335"/>
      <c r="AP29" s="49"/>
      <c r="AQ29" s="51"/>
      <c r="BE29" s="324"/>
    </row>
    <row r="30" spans="2:71" s="2" customFormat="1" ht="14.45" hidden="1" customHeight="1">
      <c r="B30" s="48"/>
      <c r="C30" s="49"/>
      <c r="D30" s="49"/>
      <c r="E30" s="49"/>
      <c r="F30" s="50" t="s">
        <v>52</v>
      </c>
      <c r="G30" s="49"/>
      <c r="H30" s="49"/>
      <c r="I30" s="49"/>
      <c r="J30" s="49"/>
      <c r="K30" s="49"/>
      <c r="L30" s="334">
        <v>0</v>
      </c>
      <c r="M30" s="335"/>
      <c r="N30" s="335"/>
      <c r="O30" s="335"/>
      <c r="P30" s="49"/>
      <c r="Q30" s="49"/>
      <c r="R30" s="49"/>
      <c r="S30" s="49"/>
      <c r="T30" s="49"/>
      <c r="U30" s="49"/>
      <c r="V30" s="49"/>
      <c r="W30" s="336">
        <f>ROUND(BD51,2)</f>
        <v>0</v>
      </c>
      <c r="X30" s="335"/>
      <c r="Y30" s="335"/>
      <c r="Z30" s="335"/>
      <c r="AA30" s="335"/>
      <c r="AB30" s="335"/>
      <c r="AC30" s="335"/>
      <c r="AD30" s="335"/>
      <c r="AE30" s="335"/>
      <c r="AF30" s="49"/>
      <c r="AG30" s="49"/>
      <c r="AH30" s="49"/>
      <c r="AI30" s="49"/>
      <c r="AJ30" s="49"/>
      <c r="AK30" s="336">
        <v>0</v>
      </c>
      <c r="AL30" s="335"/>
      <c r="AM30" s="335"/>
      <c r="AN30" s="335"/>
      <c r="AO30" s="335"/>
      <c r="AP30" s="49"/>
      <c r="AQ30" s="51"/>
      <c r="BE30" s="324"/>
    </row>
    <row r="31" spans="2:71" s="1" customFormat="1" ht="6.95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6"/>
      <c r="BE31" s="324"/>
    </row>
    <row r="32" spans="2:71" s="1" customFormat="1" ht="25.9" customHeight="1">
      <c r="B32" s="42"/>
      <c r="C32" s="52"/>
      <c r="D32" s="53" t="s">
        <v>53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5" t="s">
        <v>54</v>
      </c>
      <c r="U32" s="54"/>
      <c r="V32" s="54"/>
      <c r="W32" s="54"/>
      <c r="X32" s="337" t="s">
        <v>55</v>
      </c>
      <c r="Y32" s="338"/>
      <c r="Z32" s="338"/>
      <c r="AA32" s="338"/>
      <c r="AB32" s="338"/>
      <c r="AC32" s="54"/>
      <c r="AD32" s="54"/>
      <c r="AE32" s="54"/>
      <c r="AF32" s="54"/>
      <c r="AG32" s="54"/>
      <c r="AH32" s="54"/>
      <c r="AI32" s="54"/>
      <c r="AJ32" s="54"/>
      <c r="AK32" s="339">
        <f>SUM(AK23:AK30)</f>
        <v>0</v>
      </c>
      <c r="AL32" s="338"/>
      <c r="AM32" s="338"/>
      <c r="AN32" s="338"/>
      <c r="AO32" s="340"/>
      <c r="AP32" s="52"/>
      <c r="AQ32" s="56"/>
      <c r="BE32" s="324"/>
    </row>
    <row r="33" spans="2:56" s="1" customFormat="1" ht="6.95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6"/>
    </row>
    <row r="34" spans="2:56" s="1" customFormat="1" ht="6.95" customHeight="1">
      <c r="B34" s="57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9"/>
    </row>
    <row r="38" spans="2:56" s="1" customFormat="1" ht="6.95" customHeight="1">
      <c r="B38" s="60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42"/>
    </row>
    <row r="39" spans="2:56" s="1" customFormat="1" ht="36.950000000000003" customHeight="1">
      <c r="B39" s="42"/>
      <c r="C39" s="62" t="s">
        <v>56</v>
      </c>
      <c r="AR39" s="42"/>
    </row>
    <row r="40" spans="2:56" s="1" customFormat="1" ht="6.95" customHeight="1">
      <c r="B40" s="42"/>
      <c r="AR40" s="42"/>
    </row>
    <row r="41" spans="2:56" s="3" customFormat="1" ht="14.45" customHeight="1">
      <c r="B41" s="63"/>
      <c r="C41" s="64" t="s">
        <v>16</v>
      </c>
      <c r="L41" s="3" t="str">
        <f>K5</f>
        <v>18-002</v>
      </c>
      <c r="AR41" s="63"/>
    </row>
    <row r="42" spans="2:56" s="4" customFormat="1" ht="36.950000000000003" customHeight="1">
      <c r="B42" s="65"/>
      <c r="C42" s="66" t="s">
        <v>19</v>
      </c>
      <c r="L42" s="341" t="str">
        <f>K6</f>
        <v>SPŠ a SOU Pelhřimov – oprava kotelny, ul. Růžová, Pelhřimov</v>
      </c>
      <c r="M42" s="342"/>
      <c r="N42" s="342"/>
      <c r="O42" s="342"/>
      <c r="P42" s="342"/>
      <c r="Q42" s="342"/>
      <c r="R42" s="342"/>
      <c r="S42" s="342"/>
      <c r="T42" s="342"/>
      <c r="U42" s="342"/>
      <c r="V42" s="342"/>
      <c r="W42" s="342"/>
      <c r="X42" s="342"/>
      <c r="Y42" s="342"/>
      <c r="Z42" s="342"/>
      <c r="AA42" s="342"/>
      <c r="AB42" s="342"/>
      <c r="AC42" s="342"/>
      <c r="AD42" s="342"/>
      <c r="AE42" s="342"/>
      <c r="AF42" s="342"/>
      <c r="AG42" s="342"/>
      <c r="AH42" s="342"/>
      <c r="AI42" s="342"/>
      <c r="AJ42" s="342"/>
      <c r="AK42" s="342"/>
      <c r="AL42" s="342"/>
      <c r="AM42" s="342"/>
      <c r="AN42" s="342"/>
      <c r="AO42" s="342"/>
      <c r="AR42" s="65"/>
    </row>
    <row r="43" spans="2:56" s="1" customFormat="1" ht="6.95" customHeight="1">
      <c r="B43" s="42"/>
      <c r="AR43" s="42"/>
    </row>
    <row r="44" spans="2:56" s="1" customFormat="1">
      <c r="B44" s="42"/>
      <c r="C44" s="64" t="s">
        <v>24</v>
      </c>
      <c r="L44" s="67" t="str">
        <f>IF(K8="","",K8)</f>
        <v>Pelhřimov, ul. Růžová</v>
      </c>
      <c r="AI44" s="64" t="s">
        <v>26</v>
      </c>
      <c r="AM44" s="343" t="str">
        <f>IF(AN8= "","",AN8)</f>
        <v>30. 5. 2018</v>
      </c>
      <c r="AN44" s="343"/>
      <c r="AR44" s="42"/>
    </row>
    <row r="45" spans="2:56" s="1" customFormat="1" ht="6.95" customHeight="1">
      <c r="B45" s="42"/>
      <c r="AR45" s="42"/>
    </row>
    <row r="46" spans="2:56" s="1" customFormat="1">
      <c r="B46" s="42"/>
      <c r="C46" s="64" t="s">
        <v>28</v>
      </c>
      <c r="L46" s="3" t="str">
        <f>IF(E11= "","",E11)</f>
        <v>Kraj Vysočina</v>
      </c>
      <c r="AI46" s="64" t="s">
        <v>36</v>
      </c>
      <c r="AM46" s="344" t="str">
        <f>IF(E17="","",E17)</f>
        <v>PROJEKT CENTRUM NOVA s.r.o.</v>
      </c>
      <c r="AN46" s="344"/>
      <c r="AO46" s="344"/>
      <c r="AP46" s="344"/>
      <c r="AR46" s="42"/>
      <c r="AS46" s="345" t="s">
        <v>57</v>
      </c>
      <c r="AT46" s="346"/>
      <c r="AU46" s="69"/>
      <c r="AV46" s="69"/>
      <c r="AW46" s="69"/>
      <c r="AX46" s="69"/>
      <c r="AY46" s="69"/>
      <c r="AZ46" s="69"/>
      <c r="BA46" s="69"/>
      <c r="BB46" s="69"/>
      <c r="BC46" s="69"/>
      <c r="BD46" s="70"/>
    </row>
    <row r="47" spans="2:56" s="1" customFormat="1">
      <c r="B47" s="42"/>
      <c r="C47" s="64" t="s">
        <v>34</v>
      </c>
      <c r="L47" s="3" t="str">
        <f>IF(E14= "Vyplň údaj","",E14)</f>
        <v/>
      </c>
      <c r="AR47" s="42"/>
      <c r="AS47" s="347"/>
      <c r="AT47" s="348"/>
      <c r="AU47" s="43"/>
      <c r="AV47" s="43"/>
      <c r="AW47" s="43"/>
      <c r="AX47" s="43"/>
      <c r="AY47" s="43"/>
      <c r="AZ47" s="43"/>
      <c r="BA47" s="43"/>
      <c r="BB47" s="43"/>
      <c r="BC47" s="43"/>
      <c r="BD47" s="71"/>
    </row>
    <row r="48" spans="2:56" s="1" customFormat="1" ht="10.9" customHeight="1">
      <c r="B48" s="42"/>
      <c r="AR48" s="42"/>
      <c r="AS48" s="347"/>
      <c r="AT48" s="348"/>
      <c r="AU48" s="43"/>
      <c r="AV48" s="43"/>
      <c r="AW48" s="43"/>
      <c r="AX48" s="43"/>
      <c r="AY48" s="43"/>
      <c r="AZ48" s="43"/>
      <c r="BA48" s="43"/>
      <c r="BB48" s="43"/>
      <c r="BC48" s="43"/>
      <c r="BD48" s="71"/>
    </row>
    <row r="49" spans="1:91" s="1" customFormat="1" ht="29.25" customHeight="1">
      <c r="B49" s="42"/>
      <c r="C49" s="349" t="s">
        <v>58</v>
      </c>
      <c r="D49" s="350"/>
      <c r="E49" s="350"/>
      <c r="F49" s="350"/>
      <c r="G49" s="350"/>
      <c r="H49" s="72"/>
      <c r="I49" s="351" t="s">
        <v>59</v>
      </c>
      <c r="J49" s="350"/>
      <c r="K49" s="350"/>
      <c r="L49" s="350"/>
      <c r="M49" s="350"/>
      <c r="N49" s="350"/>
      <c r="O49" s="350"/>
      <c r="P49" s="350"/>
      <c r="Q49" s="350"/>
      <c r="R49" s="350"/>
      <c r="S49" s="350"/>
      <c r="T49" s="350"/>
      <c r="U49" s="350"/>
      <c r="V49" s="350"/>
      <c r="W49" s="350"/>
      <c r="X49" s="350"/>
      <c r="Y49" s="350"/>
      <c r="Z49" s="350"/>
      <c r="AA49" s="350"/>
      <c r="AB49" s="350"/>
      <c r="AC49" s="350"/>
      <c r="AD49" s="350"/>
      <c r="AE49" s="350"/>
      <c r="AF49" s="350"/>
      <c r="AG49" s="352" t="s">
        <v>60</v>
      </c>
      <c r="AH49" s="350"/>
      <c r="AI49" s="350"/>
      <c r="AJ49" s="350"/>
      <c r="AK49" s="350"/>
      <c r="AL49" s="350"/>
      <c r="AM49" s="350"/>
      <c r="AN49" s="351" t="s">
        <v>61</v>
      </c>
      <c r="AO49" s="350"/>
      <c r="AP49" s="350"/>
      <c r="AQ49" s="73" t="s">
        <v>62</v>
      </c>
      <c r="AR49" s="42"/>
      <c r="AS49" s="74" t="s">
        <v>63</v>
      </c>
      <c r="AT49" s="75" t="s">
        <v>64</v>
      </c>
      <c r="AU49" s="75" t="s">
        <v>65</v>
      </c>
      <c r="AV49" s="75" t="s">
        <v>66</v>
      </c>
      <c r="AW49" s="75" t="s">
        <v>67</v>
      </c>
      <c r="AX49" s="75" t="s">
        <v>68</v>
      </c>
      <c r="AY49" s="75" t="s">
        <v>69</v>
      </c>
      <c r="AZ49" s="75" t="s">
        <v>70</v>
      </c>
      <c r="BA49" s="75" t="s">
        <v>71</v>
      </c>
      <c r="BB49" s="75" t="s">
        <v>72</v>
      </c>
      <c r="BC49" s="75" t="s">
        <v>73</v>
      </c>
      <c r="BD49" s="76" t="s">
        <v>74</v>
      </c>
    </row>
    <row r="50" spans="1:91" s="1" customFormat="1" ht="10.9" customHeight="1">
      <c r="B50" s="42"/>
      <c r="AR50" s="42"/>
      <c r="AS50" s="77"/>
      <c r="AT50" s="69"/>
      <c r="AU50" s="69"/>
      <c r="AV50" s="69"/>
      <c r="AW50" s="69"/>
      <c r="AX50" s="69"/>
      <c r="AY50" s="69"/>
      <c r="AZ50" s="69"/>
      <c r="BA50" s="69"/>
      <c r="BB50" s="69"/>
      <c r="BC50" s="69"/>
      <c r="BD50" s="70"/>
    </row>
    <row r="51" spans="1:91" s="4" customFormat="1" ht="32.450000000000003" customHeight="1">
      <c r="B51" s="65"/>
      <c r="C51" s="78" t="s">
        <v>75</v>
      </c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360">
        <f>ROUND(AG52+AG54,2)</f>
        <v>0</v>
      </c>
      <c r="AH51" s="360"/>
      <c r="AI51" s="360"/>
      <c r="AJ51" s="360"/>
      <c r="AK51" s="360"/>
      <c r="AL51" s="360"/>
      <c r="AM51" s="360"/>
      <c r="AN51" s="361">
        <f t="shared" ref="AN51:AN60" si="0">SUM(AG51,AT51)</f>
        <v>0</v>
      </c>
      <c r="AO51" s="361"/>
      <c r="AP51" s="361"/>
      <c r="AQ51" s="80" t="s">
        <v>5</v>
      </c>
      <c r="AR51" s="65"/>
      <c r="AS51" s="81">
        <f>ROUND(AS52+AS54,2)</f>
        <v>0</v>
      </c>
      <c r="AT51" s="82">
        <f t="shared" ref="AT51:AT60" si="1">ROUND(SUM(AV51:AW51),2)</f>
        <v>0</v>
      </c>
      <c r="AU51" s="83">
        <f>ROUND(AU52+AU54,5)</f>
        <v>0</v>
      </c>
      <c r="AV51" s="82">
        <f>ROUND(AZ51*L26,2)</f>
        <v>0</v>
      </c>
      <c r="AW51" s="82">
        <f>ROUND(BA51*L27,2)</f>
        <v>0</v>
      </c>
      <c r="AX51" s="82">
        <f>ROUND(BB51*L26,2)</f>
        <v>0</v>
      </c>
      <c r="AY51" s="82">
        <f>ROUND(BC51*L27,2)</f>
        <v>0</v>
      </c>
      <c r="AZ51" s="82">
        <f>ROUND(AZ52+AZ54,2)</f>
        <v>0</v>
      </c>
      <c r="BA51" s="82">
        <f>ROUND(BA52+BA54,2)</f>
        <v>0</v>
      </c>
      <c r="BB51" s="82">
        <f>ROUND(BB52+BB54,2)</f>
        <v>0</v>
      </c>
      <c r="BC51" s="82">
        <f>ROUND(BC52+BC54,2)</f>
        <v>0</v>
      </c>
      <c r="BD51" s="84">
        <f>ROUND(BD52+BD54,2)</f>
        <v>0</v>
      </c>
      <c r="BS51" s="66" t="s">
        <v>76</v>
      </c>
      <c r="BT51" s="66" t="s">
        <v>77</v>
      </c>
      <c r="BU51" s="85" t="s">
        <v>78</v>
      </c>
      <c r="BV51" s="66" t="s">
        <v>79</v>
      </c>
      <c r="BW51" s="66" t="s">
        <v>7</v>
      </c>
      <c r="BX51" s="66" t="s">
        <v>80</v>
      </c>
      <c r="CL51" s="66" t="s">
        <v>22</v>
      </c>
    </row>
    <row r="52" spans="1:91" s="5" customFormat="1" ht="16.5" customHeight="1">
      <c r="B52" s="86"/>
      <c r="C52" s="87"/>
      <c r="D52" s="356" t="s">
        <v>81</v>
      </c>
      <c r="E52" s="356"/>
      <c r="F52" s="356"/>
      <c r="G52" s="356"/>
      <c r="H52" s="356"/>
      <c r="I52" s="88"/>
      <c r="J52" s="356" t="s">
        <v>82</v>
      </c>
      <c r="K52" s="356"/>
      <c r="L52" s="356"/>
      <c r="M52" s="356"/>
      <c r="N52" s="356"/>
      <c r="O52" s="356"/>
      <c r="P52" s="356"/>
      <c r="Q52" s="356"/>
      <c r="R52" s="356"/>
      <c r="S52" s="356"/>
      <c r="T52" s="356"/>
      <c r="U52" s="356"/>
      <c r="V52" s="356"/>
      <c r="W52" s="356"/>
      <c r="X52" s="356"/>
      <c r="Y52" s="356"/>
      <c r="Z52" s="356"/>
      <c r="AA52" s="356"/>
      <c r="AB52" s="356"/>
      <c r="AC52" s="356"/>
      <c r="AD52" s="356"/>
      <c r="AE52" s="356"/>
      <c r="AF52" s="356"/>
      <c r="AG52" s="355">
        <f>ROUND(AG53,2)</f>
        <v>0</v>
      </c>
      <c r="AH52" s="354"/>
      <c r="AI52" s="354"/>
      <c r="AJ52" s="354"/>
      <c r="AK52" s="354"/>
      <c r="AL52" s="354"/>
      <c r="AM52" s="354"/>
      <c r="AN52" s="353">
        <f t="shared" si="0"/>
        <v>0</v>
      </c>
      <c r="AO52" s="354"/>
      <c r="AP52" s="354"/>
      <c r="AQ52" s="89" t="s">
        <v>83</v>
      </c>
      <c r="AR52" s="86"/>
      <c r="AS52" s="90">
        <f>ROUND(AS53,2)</f>
        <v>0</v>
      </c>
      <c r="AT52" s="91">
        <f t="shared" si="1"/>
        <v>0</v>
      </c>
      <c r="AU52" s="92">
        <f>ROUND(AU53,5)</f>
        <v>0</v>
      </c>
      <c r="AV52" s="91">
        <f>ROUND(AZ52*L26,2)</f>
        <v>0</v>
      </c>
      <c r="AW52" s="91">
        <f>ROUND(BA52*L27,2)</f>
        <v>0</v>
      </c>
      <c r="AX52" s="91">
        <f>ROUND(BB52*L26,2)</f>
        <v>0</v>
      </c>
      <c r="AY52" s="91">
        <f>ROUND(BC52*L27,2)</f>
        <v>0</v>
      </c>
      <c r="AZ52" s="91">
        <f>ROUND(AZ53,2)</f>
        <v>0</v>
      </c>
      <c r="BA52" s="91">
        <f>ROUND(BA53,2)</f>
        <v>0</v>
      </c>
      <c r="BB52" s="91">
        <f>ROUND(BB53,2)</f>
        <v>0</v>
      </c>
      <c r="BC52" s="91">
        <f>ROUND(BC53,2)</f>
        <v>0</v>
      </c>
      <c r="BD52" s="93">
        <f>ROUND(BD53,2)</f>
        <v>0</v>
      </c>
      <c r="BS52" s="94" t="s">
        <v>76</v>
      </c>
      <c r="BT52" s="94" t="s">
        <v>84</v>
      </c>
      <c r="BU52" s="94" t="s">
        <v>78</v>
      </c>
      <c r="BV52" s="94" t="s">
        <v>79</v>
      </c>
      <c r="BW52" s="94" t="s">
        <v>85</v>
      </c>
      <c r="BX52" s="94" t="s">
        <v>7</v>
      </c>
      <c r="CL52" s="94" t="s">
        <v>5</v>
      </c>
      <c r="CM52" s="94" t="s">
        <v>84</v>
      </c>
    </row>
    <row r="53" spans="1:91" s="6" customFormat="1" ht="16.5" customHeight="1">
      <c r="A53" s="95" t="s">
        <v>86</v>
      </c>
      <c r="B53" s="96"/>
      <c r="C53" s="9"/>
      <c r="D53" s="9"/>
      <c r="E53" s="359" t="s">
        <v>81</v>
      </c>
      <c r="F53" s="359"/>
      <c r="G53" s="359"/>
      <c r="H53" s="359"/>
      <c r="I53" s="359"/>
      <c r="J53" s="9"/>
      <c r="K53" s="359" t="s">
        <v>87</v>
      </c>
      <c r="L53" s="359"/>
      <c r="M53" s="359"/>
      <c r="N53" s="359"/>
      <c r="O53" s="359"/>
      <c r="P53" s="359"/>
      <c r="Q53" s="359"/>
      <c r="R53" s="359"/>
      <c r="S53" s="359"/>
      <c r="T53" s="359"/>
      <c r="U53" s="359"/>
      <c r="V53" s="359"/>
      <c r="W53" s="359"/>
      <c r="X53" s="359"/>
      <c r="Y53" s="359"/>
      <c r="Z53" s="359"/>
      <c r="AA53" s="359"/>
      <c r="AB53" s="359"/>
      <c r="AC53" s="359"/>
      <c r="AD53" s="359"/>
      <c r="AE53" s="359"/>
      <c r="AF53" s="359"/>
      <c r="AG53" s="357">
        <f>'VRN - Vedlejší a ostatní ...'!J29</f>
        <v>0</v>
      </c>
      <c r="AH53" s="358"/>
      <c r="AI53" s="358"/>
      <c r="AJ53" s="358"/>
      <c r="AK53" s="358"/>
      <c r="AL53" s="358"/>
      <c r="AM53" s="358"/>
      <c r="AN53" s="357">
        <f t="shared" si="0"/>
        <v>0</v>
      </c>
      <c r="AO53" s="358"/>
      <c r="AP53" s="358"/>
      <c r="AQ53" s="97" t="s">
        <v>88</v>
      </c>
      <c r="AR53" s="96"/>
      <c r="AS53" s="98">
        <v>0</v>
      </c>
      <c r="AT53" s="99">
        <f t="shared" si="1"/>
        <v>0</v>
      </c>
      <c r="AU53" s="100">
        <f>'VRN - Vedlejší a ostatní ...'!P84</f>
        <v>0</v>
      </c>
      <c r="AV53" s="99">
        <f>'VRN - Vedlejší a ostatní ...'!J32</f>
        <v>0</v>
      </c>
      <c r="AW53" s="99">
        <f>'VRN - Vedlejší a ostatní ...'!J33</f>
        <v>0</v>
      </c>
      <c r="AX53" s="99">
        <f>'VRN - Vedlejší a ostatní ...'!J34</f>
        <v>0</v>
      </c>
      <c r="AY53" s="99">
        <f>'VRN - Vedlejší a ostatní ...'!J35</f>
        <v>0</v>
      </c>
      <c r="AZ53" s="99">
        <f>'VRN - Vedlejší a ostatní ...'!F32</f>
        <v>0</v>
      </c>
      <c r="BA53" s="99">
        <f>'VRN - Vedlejší a ostatní ...'!F33</f>
        <v>0</v>
      </c>
      <c r="BB53" s="99">
        <f>'VRN - Vedlejší a ostatní ...'!F34</f>
        <v>0</v>
      </c>
      <c r="BC53" s="99">
        <f>'VRN - Vedlejší a ostatní ...'!F35</f>
        <v>0</v>
      </c>
      <c r="BD53" s="101">
        <f>'VRN - Vedlejší a ostatní ...'!F36</f>
        <v>0</v>
      </c>
      <c r="BT53" s="102" t="s">
        <v>89</v>
      </c>
      <c r="BV53" s="102" t="s">
        <v>79</v>
      </c>
      <c r="BW53" s="102" t="s">
        <v>90</v>
      </c>
      <c r="BX53" s="102" t="s">
        <v>85</v>
      </c>
      <c r="CL53" s="102" t="s">
        <v>5</v>
      </c>
    </row>
    <row r="54" spans="1:91" s="5" customFormat="1" ht="16.5" customHeight="1">
      <c r="B54" s="86"/>
      <c r="C54" s="87"/>
      <c r="D54" s="356" t="s">
        <v>91</v>
      </c>
      <c r="E54" s="356"/>
      <c r="F54" s="356"/>
      <c r="G54" s="356"/>
      <c r="H54" s="356"/>
      <c r="I54" s="88"/>
      <c r="J54" s="356" t="s">
        <v>92</v>
      </c>
      <c r="K54" s="356"/>
      <c r="L54" s="356"/>
      <c r="M54" s="356"/>
      <c r="N54" s="356"/>
      <c r="O54" s="356"/>
      <c r="P54" s="356"/>
      <c r="Q54" s="356"/>
      <c r="R54" s="356"/>
      <c r="S54" s="356"/>
      <c r="T54" s="356"/>
      <c r="U54" s="356"/>
      <c r="V54" s="356"/>
      <c r="W54" s="356"/>
      <c r="X54" s="356"/>
      <c r="Y54" s="356"/>
      <c r="Z54" s="356"/>
      <c r="AA54" s="356"/>
      <c r="AB54" s="356"/>
      <c r="AC54" s="356"/>
      <c r="AD54" s="356"/>
      <c r="AE54" s="356"/>
      <c r="AF54" s="356"/>
      <c r="AG54" s="355">
        <f>ROUND(SUM(AG55:AG60),2)</f>
        <v>0</v>
      </c>
      <c r="AH54" s="354"/>
      <c r="AI54" s="354"/>
      <c r="AJ54" s="354"/>
      <c r="AK54" s="354"/>
      <c r="AL54" s="354"/>
      <c r="AM54" s="354"/>
      <c r="AN54" s="353">
        <f t="shared" si="0"/>
        <v>0</v>
      </c>
      <c r="AO54" s="354"/>
      <c r="AP54" s="354"/>
      <c r="AQ54" s="89" t="s">
        <v>93</v>
      </c>
      <c r="AR54" s="86"/>
      <c r="AS54" s="90">
        <f>ROUND(SUM(AS55:AS60),2)</f>
        <v>0</v>
      </c>
      <c r="AT54" s="91">
        <f t="shared" si="1"/>
        <v>0</v>
      </c>
      <c r="AU54" s="92">
        <f>ROUND(SUM(AU55:AU60),5)</f>
        <v>0</v>
      </c>
      <c r="AV54" s="91">
        <f>ROUND(AZ54*L26,2)</f>
        <v>0</v>
      </c>
      <c r="AW54" s="91">
        <f>ROUND(BA54*L27,2)</f>
        <v>0</v>
      </c>
      <c r="AX54" s="91">
        <f>ROUND(BB54*L26,2)</f>
        <v>0</v>
      </c>
      <c r="AY54" s="91">
        <f>ROUND(BC54*L27,2)</f>
        <v>0</v>
      </c>
      <c r="AZ54" s="91">
        <f>ROUND(SUM(AZ55:AZ60),2)</f>
        <v>0</v>
      </c>
      <c r="BA54" s="91">
        <f>ROUND(SUM(BA55:BA60),2)</f>
        <v>0</v>
      </c>
      <c r="BB54" s="91">
        <f>ROUND(SUM(BB55:BB60),2)</f>
        <v>0</v>
      </c>
      <c r="BC54" s="91">
        <f>ROUND(SUM(BC55:BC60),2)</f>
        <v>0</v>
      </c>
      <c r="BD54" s="93">
        <f>ROUND(SUM(BD55:BD60),2)</f>
        <v>0</v>
      </c>
      <c r="BS54" s="94" t="s">
        <v>76</v>
      </c>
      <c r="BT54" s="94" t="s">
        <v>84</v>
      </c>
      <c r="BU54" s="94" t="s">
        <v>78</v>
      </c>
      <c r="BV54" s="94" t="s">
        <v>79</v>
      </c>
      <c r="BW54" s="94" t="s">
        <v>94</v>
      </c>
      <c r="BX54" s="94" t="s">
        <v>7</v>
      </c>
      <c r="CL54" s="94" t="s">
        <v>5</v>
      </c>
      <c r="CM54" s="94" t="s">
        <v>89</v>
      </c>
    </row>
    <row r="55" spans="1:91" s="6" customFormat="1" ht="16.5" customHeight="1">
      <c r="A55" s="95" t="s">
        <v>86</v>
      </c>
      <c r="B55" s="96"/>
      <c r="C55" s="9"/>
      <c r="D55" s="9"/>
      <c r="E55" s="359" t="s">
        <v>95</v>
      </c>
      <c r="F55" s="359"/>
      <c r="G55" s="359"/>
      <c r="H55" s="359"/>
      <c r="I55" s="359"/>
      <c r="J55" s="9"/>
      <c r="K55" s="359" t="s">
        <v>96</v>
      </c>
      <c r="L55" s="359"/>
      <c r="M55" s="359"/>
      <c r="N55" s="359"/>
      <c r="O55" s="359"/>
      <c r="P55" s="359"/>
      <c r="Q55" s="359"/>
      <c r="R55" s="359"/>
      <c r="S55" s="359"/>
      <c r="T55" s="359"/>
      <c r="U55" s="359"/>
      <c r="V55" s="359"/>
      <c r="W55" s="359"/>
      <c r="X55" s="359"/>
      <c r="Y55" s="359"/>
      <c r="Z55" s="359"/>
      <c r="AA55" s="359"/>
      <c r="AB55" s="359"/>
      <c r="AC55" s="359"/>
      <c r="AD55" s="359"/>
      <c r="AE55" s="359"/>
      <c r="AF55" s="359"/>
      <c r="AG55" s="357">
        <f>'01-0 - Bourací práce'!J29</f>
        <v>0</v>
      </c>
      <c r="AH55" s="358"/>
      <c r="AI55" s="358"/>
      <c r="AJ55" s="358"/>
      <c r="AK55" s="358"/>
      <c r="AL55" s="358"/>
      <c r="AM55" s="358"/>
      <c r="AN55" s="357">
        <f t="shared" si="0"/>
        <v>0</v>
      </c>
      <c r="AO55" s="358"/>
      <c r="AP55" s="358"/>
      <c r="AQ55" s="97" t="s">
        <v>88</v>
      </c>
      <c r="AR55" s="96"/>
      <c r="AS55" s="98">
        <v>0</v>
      </c>
      <c r="AT55" s="99">
        <f t="shared" si="1"/>
        <v>0</v>
      </c>
      <c r="AU55" s="100">
        <f>'01-0 - Bourací práce'!P91</f>
        <v>0</v>
      </c>
      <c r="AV55" s="99">
        <f>'01-0 - Bourací práce'!J32</f>
        <v>0</v>
      </c>
      <c r="AW55" s="99">
        <f>'01-0 - Bourací práce'!J33</f>
        <v>0</v>
      </c>
      <c r="AX55" s="99">
        <f>'01-0 - Bourací práce'!J34</f>
        <v>0</v>
      </c>
      <c r="AY55" s="99">
        <f>'01-0 - Bourací práce'!J35</f>
        <v>0</v>
      </c>
      <c r="AZ55" s="99">
        <f>'01-0 - Bourací práce'!F32</f>
        <v>0</v>
      </c>
      <c r="BA55" s="99">
        <f>'01-0 - Bourací práce'!F33</f>
        <v>0</v>
      </c>
      <c r="BB55" s="99">
        <f>'01-0 - Bourací práce'!F34</f>
        <v>0</v>
      </c>
      <c r="BC55" s="99">
        <f>'01-0 - Bourací práce'!F35</f>
        <v>0</v>
      </c>
      <c r="BD55" s="101">
        <f>'01-0 - Bourací práce'!F36</f>
        <v>0</v>
      </c>
      <c r="BT55" s="102" t="s">
        <v>89</v>
      </c>
      <c r="BV55" s="102" t="s">
        <v>79</v>
      </c>
      <c r="BW55" s="102" t="s">
        <v>97</v>
      </c>
      <c r="BX55" s="102" t="s">
        <v>94</v>
      </c>
      <c r="CL55" s="102" t="s">
        <v>22</v>
      </c>
    </row>
    <row r="56" spans="1:91" s="6" customFormat="1" ht="16.5" customHeight="1">
      <c r="A56" s="95" t="s">
        <v>86</v>
      </c>
      <c r="B56" s="96"/>
      <c r="C56" s="9"/>
      <c r="D56" s="9"/>
      <c r="E56" s="359" t="s">
        <v>98</v>
      </c>
      <c r="F56" s="359"/>
      <c r="G56" s="359"/>
      <c r="H56" s="359"/>
      <c r="I56" s="359"/>
      <c r="J56" s="9"/>
      <c r="K56" s="359" t="s">
        <v>99</v>
      </c>
      <c r="L56" s="359"/>
      <c r="M56" s="359"/>
      <c r="N56" s="359"/>
      <c r="O56" s="359"/>
      <c r="P56" s="359"/>
      <c r="Q56" s="359"/>
      <c r="R56" s="359"/>
      <c r="S56" s="359"/>
      <c r="T56" s="359"/>
      <c r="U56" s="359"/>
      <c r="V56" s="359"/>
      <c r="W56" s="359"/>
      <c r="X56" s="359"/>
      <c r="Y56" s="359"/>
      <c r="Z56" s="359"/>
      <c r="AA56" s="359"/>
      <c r="AB56" s="359"/>
      <c r="AC56" s="359"/>
      <c r="AD56" s="359"/>
      <c r="AE56" s="359"/>
      <c r="AF56" s="359"/>
      <c r="AG56" s="357">
        <f>'01-1 - Architektonicko-st...'!J29</f>
        <v>0</v>
      </c>
      <c r="AH56" s="358"/>
      <c r="AI56" s="358"/>
      <c r="AJ56" s="358"/>
      <c r="AK56" s="358"/>
      <c r="AL56" s="358"/>
      <c r="AM56" s="358"/>
      <c r="AN56" s="357">
        <f t="shared" si="0"/>
        <v>0</v>
      </c>
      <c r="AO56" s="358"/>
      <c r="AP56" s="358"/>
      <c r="AQ56" s="97" t="s">
        <v>88</v>
      </c>
      <c r="AR56" s="96"/>
      <c r="AS56" s="98">
        <v>0</v>
      </c>
      <c r="AT56" s="99">
        <f t="shared" si="1"/>
        <v>0</v>
      </c>
      <c r="AU56" s="100">
        <f>'01-1 - Architektonicko-st...'!P93</f>
        <v>0</v>
      </c>
      <c r="AV56" s="99">
        <f>'01-1 - Architektonicko-st...'!J32</f>
        <v>0</v>
      </c>
      <c r="AW56" s="99">
        <f>'01-1 - Architektonicko-st...'!J33</f>
        <v>0</v>
      </c>
      <c r="AX56" s="99">
        <f>'01-1 - Architektonicko-st...'!J34</f>
        <v>0</v>
      </c>
      <c r="AY56" s="99">
        <f>'01-1 - Architektonicko-st...'!J35</f>
        <v>0</v>
      </c>
      <c r="AZ56" s="99">
        <f>'01-1 - Architektonicko-st...'!F32</f>
        <v>0</v>
      </c>
      <c r="BA56" s="99">
        <f>'01-1 - Architektonicko-st...'!F33</f>
        <v>0</v>
      </c>
      <c r="BB56" s="99">
        <f>'01-1 - Architektonicko-st...'!F34</f>
        <v>0</v>
      </c>
      <c r="BC56" s="99">
        <f>'01-1 - Architektonicko-st...'!F35</f>
        <v>0</v>
      </c>
      <c r="BD56" s="101">
        <f>'01-1 - Architektonicko-st...'!F36</f>
        <v>0</v>
      </c>
      <c r="BT56" s="102" t="s">
        <v>89</v>
      </c>
      <c r="BV56" s="102" t="s">
        <v>79</v>
      </c>
      <c r="BW56" s="102" t="s">
        <v>100</v>
      </c>
      <c r="BX56" s="102" t="s">
        <v>94</v>
      </c>
      <c r="CL56" s="102" t="s">
        <v>22</v>
      </c>
    </row>
    <row r="57" spans="1:91" s="6" customFormat="1" ht="16.5" customHeight="1">
      <c r="A57" s="95" t="s">
        <v>86</v>
      </c>
      <c r="B57" s="96"/>
      <c r="C57" s="9"/>
      <c r="D57" s="9"/>
      <c r="E57" s="359" t="s">
        <v>101</v>
      </c>
      <c r="F57" s="359"/>
      <c r="G57" s="359"/>
      <c r="H57" s="359"/>
      <c r="I57" s="359"/>
      <c r="J57" s="9"/>
      <c r="K57" s="359" t="s">
        <v>102</v>
      </c>
      <c r="L57" s="359"/>
      <c r="M57" s="359"/>
      <c r="N57" s="359"/>
      <c r="O57" s="359"/>
      <c r="P57" s="359"/>
      <c r="Q57" s="359"/>
      <c r="R57" s="359"/>
      <c r="S57" s="359"/>
      <c r="T57" s="359"/>
      <c r="U57" s="359"/>
      <c r="V57" s="359"/>
      <c r="W57" s="359"/>
      <c r="X57" s="359"/>
      <c r="Y57" s="359"/>
      <c r="Z57" s="359"/>
      <c r="AA57" s="359"/>
      <c r="AB57" s="359"/>
      <c r="AC57" s="359"/>
      <c r="AD57" s="359"/>
      <c r="AE57" s="359"/>
      <c r="AF57" s="359"/>
      <c r="AG57" s="357">
        <f>'01a - Zařízení pro vytápě...'!J29</f>
        <v>0</v>
      </c>
      <c r="AH57" s="358"/>
      <c r="AI57" s="358"/>
      <c r="AJ57" s="358"/>
      <c r="AK57" s="358"/>
      <c r="AL57" s="358"/>
      <c r="AM57" s="358"/>
      <c r="AN57" s="357">
        <f t="shared" si="0"/>
        <v>0</v>
      </c>
      <c r="AO57" s="358"/>
      <c r="AP57" s="358"/>
      <c r="AQ57" s="97" t="s">
        <v>88</v>
      </c>
      <c r="AR57" s="96"/>
      <c r="AS57" s="98">
        <v>0</v>
      </c>
      <c r="AT57" s="99">
        <f t="shared" si="1"/>
        <v>0</v>
      </c>
      <c r="AU57" s="100">
        <f>'01a - Zařízení pro vytápě...'!P91</f>
        <v>0</v>
      </c>
      <c r="AV57" s="99">
        <f>'01a - Zařízení pro vytápě...'!J32</f>
        <v>0</v>
      </c>
      <c r="AW57" s="99">
        <f>'01a - Zařízení pro vytápě...'!J33</f>
        <v>0</v>
      </c>
      <c r="AX57" s="99">
        <f>'01a - Zařízení pro vytápě...'!J34</f>
        <v>0</v>
      </c>
      <c r="AY57" s="99">
        <f>'01a - Zařízení pro vytápě...'!J35</f>
        <v>0</v>
      </c>
      <c r="AZ57" s="99">
        <f>'01a - Zařízení pro vytápě...'!F32</f>
        <v>0</v>
      </c>
      <c r="BA57" s="99">
        <f>'01a - Zařízení pro vytápě...'!F33</f>
        <v>0</v>
      </c>
      <c r="BB57" s="99">
        <f>'01a - Zařízení pro vytápě...'!F34</f>
        <v>0</v>
      </c>
      <c r="BC57" s="99">
        <f>'01a - Zařízení pro vytápě...'!F35</f>
        <v>0</v>
      </c>
      <c r="BD57" s="101">
        <f>'01a - Zařízení pro vytápě...'!F36</f>
        <v>0</v>
      </c>
      <c r="BT57" s="102" t="s">
        <v>89</v>
      </c>
      <c r="BV57" s="102" t="s">
        <v>79</v>
      </c>
      <c r="BW57" s="102" t="s">
        <v>103</v>
      </c>
      <c r="BX57" s="102" t="s">
        <v>94</v>
      </c>
      <c r="CL57" s="102" t="s">
        <v>22</v>
      </c>
    </row>
    <row r="58" spans="1:91" s="6" customFormat="1" ht="28.5" customHeight="1">
      <c r="A58" s="95" t="s">
        <v>86</v>
      </c>
      <c r="B58" s="96"/>
      <c r="C58" s="9"/>
      <c r="D58" s="9"/>
      <c r="E58" s="359" t="s">
        <v>104</v>
      </c>
      <c r="F58" s="359"/>
      <c r="G58" s="359"/>
      <c r="H58" s="359"/>
      <c r="I58" s="359"/>
      <c r="J58" s="9"/>
      <c r="K58" s="359" t="s">
        <v>105</v>
      </c>
      <c r="L58" s="359"/>
      <c r="M58" s="359"/>
      <c r="N58" s="359"/>
      <c r="O58" s="359"/>
      <c r="P58" s="359"/>
      <c r="Q58" s="359"/>
      <c r="R58" s="359"/>
      <c r="S58" s="359"/>
      <c r="T58" s="359"/>
      <c r="U58" s="359"/>
      <c r="V58" s="359"/>
      <c r="W58" s="359"/>
      <c r="X58" s="359"/>
      <c r="Y58" s="359"/>
      <c r="Z58" s="359"/>
      <c r="AA58" s="359"/>
      <c r="AB58" s="359"/>
      <c r="AC58" s="359"/>
      <c r="AD58" s="359"/>
      <c r="AE58" s="359"/>
      <c r="AF58" s="359"/>
      <c r="AG58" s="357">
        <f>'01b - Zařízení zdravotně ...'!J29</f>
        <v>0</v>
      </c>
      <c r="AH58" s="358"/>
      <c r="AI58" s="358"/>
      <c r="AJ58" s="358"/>
      <c r="AK58" s="358"/>
      <c r="AL58" s="358"/>
      <c r="AM58" s="358"/>
      <c r="AN58" s="357">
        <f t="shared" si="0"/>
        <v>0</v>
      </c>
      <c r="AO58" s="358"/>
      <c r="AP58" s="358"/>
      <c r="AQ58" s="97" t="s">
        <v>88</v>
      </c>
      <c r="AR58" s="96"/>
      <c r="AS58" s="98">
        <v>0</v>
      </c>
      <c r="AT58" s="99">
        <f t="shared" si="1"/>
        <v>0</v>
      </c>
      <c r="AU58" s="100">
        <f>'01b - Zařízení zdravotně ...'!P91</f>
        <v>0</v>
      </c>
      <c r="AV58" s="99">
        <f>'01b - Zařízení zdravotně ...'!J32</f>
        <v>0</v>
      </c>
      <c r="AW58" s="99">
        <f>'01b - Zařízení zdravotně ...'!J33</f>
        <v>0</v>
      </c>
      <c r="AX58" s="99">
        <f>'01b - Zařízení zdravotně ...'!J34</f>
        <v>0</v>
      </c>
      <c r="AY58" s="99">
        <f>'01b - Zařízení zdravotně ...'!J35</f>
        <v>0</v>
      </c>
      <c r="AZ58" s="99">
        <f>'01b - Zařízení zdravotně ...'!F32</f>
        <v>0</v>
      </c>
      <c r="BA58" s="99">
        <f>'01b - Zařízení zdravotně ...'!F33</f>
        <v>0</v>
      </c>
      <c r="BB58" s="99">
        <f>'01b - Zařízení zdravotně ...'!F34</f>
        <v>0</v>
      </c>
      <c r="BC58" s="99">
        <f>'01b - Zařízení zdravotně ...'!F35</f>
        <v>0</v>
      </c>
      <c r="BD58" s="101">
        <f>'01b - Zařízení zdravotně ...'!F36</f>
        <v>0</v>
      </c>
      <c r="BT58" s="102" t="s">
        <v>89</v>
      </c>
      <c r="BV58" s="102" t="s">
        <v>79</v>
      </c>
      <c r="BW58" s="102" t="s">
        <v>106</v>
      </c>
      <c r="BX58" s="102" t="s">
        <v>94</v>
      </c>
      <c r="CL58" s="102" t="s">
        <v>22</v>
      </c>
    </row>
    <row r="59" spans="1:91" s="6" customFormat="1" ht="16.5" customHeight="1">
      <c r="A59" s="95" t="s">
        <v>86</v>
      </c>
      <c r="B59" s="96"/>
      <c r="C59" s="9"/>
      <c r="D59" s="9"/>
      <c r="E59" s="359" t="s">
        <v>107</v>
      </c>
      <c r="F59" s="359"/>
      <c r="G59" s="359"/>
      <c r="H59" s="359"/>
      <c r="I59" s="359"/>
      <c r="J59" s="9"/>
      <c r="K59" s="359" t="s">
        <v>108</v>
      </c>
      <c r="L59" s="359"/>
      <c r="M59" s="359"/>
      <c r="N59" s="359"/>
      <c r="O59" s="359"/>
      <c r="P59" s="359"/>
      <c r="Q59" s="359"/>
      <c r="R59" s="359"/>
      <c r="S59" s="359"/>
      <c r="T59" s="359"/>
      <c r="U59" s="359"/>
      <c r="V59" s="359"/>
      <c r="W59" s="359"/>
      <c r="X59" s="359"/>
      <c r="Y59" s="359"/>
      <c r="Z59" s="359"/>
      <c r="AA59" s="359"/>
      <c r="AB59" s="359"/>
      <c r="AC59" s="359"/>
      <c r="AD59" s="359"/>
      <c r="AE59" s="359"/>
      <c r="AF59" s="359"/>
      <c r="AG59" s="357">
        <f>'01c - Zařízení silnoproud...'!J29</f>
        <v>0</v>
      </c>
      <c r="AH59" s="358"/>
      <c r="AI59" s="358"/>
      <c r="AJ59" s="358"/>
      <c r="AK59" s="358"/>
      <c r="AL59" s="358"/>
      <c r="AM59" s="358"/>
      <c r="AN59" s="357">
        <f t="shared" si="0"/>
        <v>0</v>
      </c>
      <c r="AO59" s="358"/>
      <c r="AP59" s="358"/>
      <c r="AQ59" s="97" t="s">
        <v>88</v>
      </c>
      <c r="AR59" s="96"/>
      <c r="AS59" s="98">
        <v>0</v>
      </c>
      <c r="AT59" s="99">
        <f t="shared" si="1"/>
        <v>0</v>
      </c>
      <c r="AU59" s="100">
        <f>'01c - Zařízení silnoproud...'!P87</f>
        <v>0</v>
      </c>
      <c r="AV59" s="99">
        <f>'01c - Zařízení silnoproud...'!J32</f>
        <v>0</v>
      </c>
      <c r="AW59" s="99">
        <f>'01c - Zařízení silnoproud...'!J33</f>
        <v>0</v>
      </c>
      <c r="AX59" s="99">
        <f>'01c - Zařízení silnoproud...'!J34</f>
        <v>0</v>
      </c>
      <c r="AY59" s="99">
        <f>'01c - Zařízení silnoproud...'!J35</f>
        <v>0</v>
      </c>
      <c r="AZ59" s="99">
        <f>'01c - Zařízení silnoproud...'!F32</f>
        <v>0</v>
      </c>
      <c r="BA59" s="99">
        <f>'01c - Zařízení silnoproud...'!F33</f>
        <v>0</v>
      </c>
      <c r="BB59" s="99">
        <f>'01c - Zařízení silnoproud...'!F34</f>
        <v>0</v>
      </c>
      <c r="BC59" s="99">
        <f>'01c - Zařízení silnoproud...'!F35</f>
        <v>0</v>
      </c>
      <c r="BD59" s="101">
        <f>'01c - Zařízení silnoproud...'!F36</f>
        <v>0</v>
      </c>
      <c r="BT59" s="102" t="s">
        <v>89</v>
      </c>
      <c r="BV59" s="102" t="s">
        <v>79</v>
      </c>
      <c r="BW59" s="102" t="s">
        <v>109</v>
      </c>
      <c r="BX59" s="102" t="s">
        <v>94</v>
      </c>
      <c r="CL59" s="102" t="s">
        <v>110</v>
      </c>
    </row>
    <row r="60" spans="1:91" s="6" customFormat="1" ht="16.5" customHeight="1">
      <c r="A60" s="95" t="s">
        <v>86</v>
      </c>
      <c r="B60" s="96"/>
      <c r="C60" s="9"/>
      <c r="D60" s="9"/>
      <c r="E60" s="359" t="s">
        <v>111</v>
      </c>
      <c r="F60" s="359"/>
      <c r="G60" s="359"/>
      <c r="H60" s="359"/>
      <c r="I60" s="359"/>
      <c r="J60" s="9"/>
      <c r="K60" s="359" t="s">
        <v>112</v>
      </c>
      <c r="L60" s="359"/>
      <c r="M60" s="359"/>
      <c r="N60" s="359"/>
      <c r="O60" s="359"/>
      <c r="P60" s="359"/>
      <c r="Q60" s="359"/>
      <c r="R60" s="359"/>
      <c r="S60" s="359"/>
      <c r="T60" s="359"/>
      <c r="U60" s="359"/>
      <c r="V60" s="359"/>
      <c r="W60" s="359"/>
      <c r="X60" s="359"/>
      <c r="Y60" s="359"/>
      <c r="Z60" s="359"/>
      <c r="AA60" s="359"/>
      <c r="AB60" s="359"/>
      <c r="AC60" s="359"/>
      <c r="AD60" s="359"/>
      <c r="AE60" s="359"/>
      <c r="AF60" s="359"/>
      <c r="AG60" s="357">
        <f>'01d - Měření a regulace'!J29</f>
        <v>0</v>
      </c>
      <c r="AH60" s="358"/>
      <c r="AI60" s="358"/>
      <c r="AJ60" s="358"/>
      <c r="AK60" s="358"/>
      <c r="AL60" s="358"/>
      <c r="AM60" s="358"/>
      <c r="AN60" s="357">
        <f t="shared" si="0"/>
        <v>0</v>
      </c>
      <c r="AO60" s="358"/>
      <c r="AP60" s="358"/>
      <c r="AQ60" s="97" t="s">
        <v>88</v>
      </c>
      <c r="AR60" s="96"/>
      <c r="AS60" s="103">
        <v>0</v>
      </c>
      <c r="AT60" s="104">
        <f t="shared" si="1"/>
        <v>0</v>
      </c>
      <c r="AU60" s="105">
        <f>'01d - Měření a regulace'!P82</f>
        <v>0</v>
      </c>
      <c r="AV60" s="104">
        <f>'01d - Měření a regulace'!J32</f>
        <v>0</v>
      </c>
      <c r="AW60" s="104">
        <f>'01d - Měření a regulace'!J33</f>
        <v>0</v>
      </c>
      <c r="AX60" s="104">
        <f>'01d - Měření a regulace'!J34</f>
        <v>0</v>
      </c>
      <c r="AY60" s="104">
        <f>'01d - Měření a regulace'!J35</f>
        <v>0</v>
      </c>
      <c r="AZ60" s="104">
        <f>'01d - Měření a regulace'!F32</f>
        <v>0</v>
      </c>
      <c r="BA60" s="104">
        <f>'01d - Měření a regulace'!F33</f>
        <v>0</v>
      </c>
      <c r="BB60" s="104">
        <f>'01d - Měření a regulace'!F34</f>
        <v>0</v>
      </c>
      <c r="BC60" s="104">
        <f>'01d - Měření a regulace'!F35</f>
        <v>0</v>
      </c>
      <c r="BD60" s="106">
        <f>'01d - Měření a regulace'!F36</f>
        <v>0</v>
      </c>
      <c r="BT60" s="102" t="s">
        <v>89</v>
      </c>
      <c r="BV60" s="102" t="s">
        <v>79</v>
      </c>
      <c r="BW60" s="102" t="s">
        <v>113</v>
      </c>
      <c r="BX60" s="102" t="s">
        <v>94</v>
      </c>
      <c r="CL60" s="102" t="s">
        <v>22</v>
      </c>
    </row>
    <row r="61" spans="1:91" s="1" customFormat="1" ht="30" customHeight="1">
      <c r="B61" s="42"/>
      <c r="AR61" s="42"/>
    </row>
    <row r="62" spans="1:91" s="1" customFormat="1" ht="6.95" customHeight="1"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42"/>
    </row>
  </sheetData>
  <mergeCells count="73">
    <mergeCell ref="AR2:BE2"/>
    <mergeCell ref="AN60:AP60"/>
    <mergeCell ref="AG60:AM60"/>
    <mergeCell ref="E60:I60"/>
    <mergeCell ref="K60:AF60"/>
    <mergeCell ref="AG51:AM51"/>
    <mergeCell ref="AN51:AP51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N54:AP54"/>
    <mergeCell ref="AG54:AM54"/>
    <mergeCell ref="D54:H54"/>
    <mergeCell ref="J54:AF54"/>
    <mergeCell ref="AN55:AP55"/>
    <mergeCell ref="AG55:AM55"/>
    <mergeCell ref="E55:I55"/>
    <mergeCell ref="K55:AF55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3" location="'VRN - Vedlejší a ostatní ...'!C2" display="/"/>
    <hyperlink ref="A55" location="'01-0 - Bourací práce'!C2" display="/"/>
    <hyperlink ref="A56" location="'01-1 - Architektonicko-st...'!C2" display="/"/>
    <hyperlink ref="A57" location="'01a - Zařízení pro vytápě...'!C2" display="/"/>
    <hyperlink ref="A58" location="'01b - Zařízení zdravotně ...'!C2" display="/"/>
    <hyperlink ref="A59" location="'01c - Zařízení silnoproud...'!C2" display="/"/>
    <hyperlink ref="A60" location="'01d - Měření a regulace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114</v>
      </c>
      <c r="G1" s="372" t="s">
        <v>115</v>
      </c>
      <c r="H1" s="372"/>
      <c r="I1" s="111"/>
      <c r="J1" s="110" t="s">
        <v>116</v>
      </c>
      <c r="K1" s="109" t="s">
        <v>117</v>
      </c>
      <c r="L1" s="110" t="s">
        <v>118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2" t="s">
        <v>8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5" t="s">
        <v>90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89</v>
      </c>
    </row>
    <row r="4" spans="1:70" ht="36.950000000000003" customHeight="1">
      <c r="B4" s="29"/>
      <c r="C4" s="30"/>
      <c r="D4" s="31" t="s">
        <v>119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16.5" customHeight="1">
      <c r="B7" s="29"/>
      <c r="C7" s="30"/>
      <c r="D7" s="30"/>
      <c r="E7" s="364" t="str">
        <f>'Rekapitulace stavby'!K6</f>
        <v>SPŠ a SOU Pelhřimov – oprava kotelny, ul. Růžová, Pelhřimov</v>
      </c>
      <c r="F7" s="365"/>
      <c r="G7" s="365"/>
      <c r="H7" s="365"/>
      <c r="I7" s="113"/>
      <c r="J7" s="30"/>
      <c r="K7" s="32"/>
    </row>
    <row r="8" spans="1:70">
      <c r="B8" s="29"/>
      <c r="C8" s="30"/>
      <c r="D8" s="38" t="s">
        <v>120</v>
      </c>
      <c r="E8" s="30"/>
      <c r="F8" s="30"/>
      <c r="G8" s="30"/>
      <c r="H8" s="30"/>
      <c r="I8" s="113"/>
      <c r="J8" s="30"/>
      <c r="K8" s="32"/>
    </row>
    <row r="9" spans="1:70" s="1" customFormat="1" ht="16.5" customHeight="1">
      <c r="B9" s="42"/>
      <c r="C9" s="43"/>
      <c r="D9" s="43"/>
      <c r="E9" s="364" t="s">
        <v>121</v>
      </c>
      <c r="F9" s="366"/>
      <c r="G9" s="366"/>
      <c r="H9" s="366"/>
      <c r="I9" s="114"/>
      <c r="J9" s="43"/>
      <c r="K9" s="46"/>
    </row>
    <row r="10" spans="1:70" s="1" customFormat="1">
      <c r="B10" s="42"/>
      <c r="C10" s="43"/>
      <c r="D10" s="38" t="s">
        <v>122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67" t="s">
        <v>123</v>
      </c>
      <c r="F11" s="366"/>
      <c r="G11" s="366"/>
      <c r="H11" s="366"/>
      <c r="I11" s="114"/>
      <c r="J11" s="43"/>
      <c r="K11" s="46"/>
    </row>
    <row r="12" spans="1:70" s="1" customFormat="1" ht="13.5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23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24</v>
      </c>
      <c r="E14" s="43"/>
      <c r="F14" s="36" t="s">
        <v>25</v>
      </c>
      <c r="G14" s="43"/>
      <c r="H14" s="43"/>
      <c r="I14" s="115" t="s">
        <v>26</v>
      </c>
      <c r="J14" s="116" t="str">
        <f>'Rekapitulace stavby'!AN8</f>
        <v>30. 5. 2018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28</v>
      </c>
      <c r="E16" s="43"/>
      <c r="F16" s="43"/>
      <c r="G16" s="43"/>
      <c r="H16" s="43"/>
      <c r="I16" s="115" t="s">
        <v>29</v>
      </c>
      <c r="J16" s="36" t="s">
        <v>30</v>
      </c>
      <c r="K16" s="46"/>
    </row>
    <row r="17" spans="2:11" s="1" customFormat="1" ht="18" customHeight="1">
      <c r="B17" s="42"/>
      <c r="C17" s="43"/>
      <c r="D17" s="43"/>
      <c r="E17" s="36" t="s">
        <v>31</v>
      </c>
      <c r="F17" s="43"/>
      <c r="G17" s="43"/>
      <c r="H17" s="43"/>
      <c r="I17" s="115" t="s">
        <v>32</v>
      </c>
      <c r="J17" s="36" t="s">
        <v>33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34</v>
      </c>
      <c r="E19" s="43"/>
      <c r="F19" s="43"/>
      <c r="G19" s="43"/>
      <c r="H19" s="43"/>
      <c r="I19" s="115" t="s">
        <v>29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32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36</v>
      </c>
      <c r="E22" s="43"/>
      <c r="F22" s="43"/>
      <c r="G22" s="43"/>
      <c r="H22" s="43"/>
      <c r="I22" s="115" t="s">
        <v>29</v>
      </c>
      <c r="J22" s="36" t="s">
        <v>37</v>
      </c>
      <c r="K22" s="46"/>
    </row>
    <row r="23" spans="2:11" s="1" customFormat="1" ht="18" customHeight="1">
      <c r="B23" s="42"/>
      <c r="C23" s="43"/>
      <c r="D23" s="43"/>
      <c r="E23" s="36" t="s">
        <v>38</v>
      </c>
      <c r="F23" s="43"/>
      <c r="G23" s="43"/>
      <c r="H23" s="43"/>
      <c r="I23" s="115" t="s">
        <v>32</v>
      </c>
      <c r="J23" s="36" t="s">
        <v>39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41</v>
      </c>
      <c r="E25" s="43"/>
      <c r="F25" s="43"/>
      <c r="G25" s="43"/>
      <c r="H25" s="43"/>
      <c r="I25" s="114"/>
      <c r="J25" s="43"/>
      <c r="K25" s="46"/>
    </row>
    <row r="26" spans="2:11" s="7" customFormat="1" ht="228" customHeight="1">
      <c r="B26" s="117"/>
      <c r="C26" s="118"/>
      <c r="D26" s="118"/>
      <c r="E26" s="330" t="s">
        <v>124</v>
      </c>
      <c r="F26" s="330"/>
      <c r="G26" s="330"/>
      <c r="H26" s="33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43</v>
      </c>
      <c r="E29" s="43"/>
      <c r="F29" s="43"/>
      <c r="G29" s="43"/>
      <c r="H29" s="43"/>
      <c r="I29" s="114"/>
      <c r="J29" s="124">
        <f>ROUND(J84,2)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45</v>
      </c>
      <c r="G31" s="43"/>
      <c r="H31" s="43"/>
      <c r="I31" s="125" t="s">
        <v>44</v>
      </c>
      <c r="J31" s="47" t="s">
        <v>46</v>
      </c>
      <c r="K31" s="46"/>
    </row>
    <row r="32" spans="2:11" s="1" customFormat="1" ht="14.45" customHeight="1">
      <c r="B32" s="42"/>
      <c r="C32" s="43"/>
      <c r="D32" s="50" t="s">
        <v>47</v>
      </c>
      <c r="E32" s="50" t="s">
        <v>48</v>
      </c>
      <c r="F32" s="126">
        <f>ROUND(SUM(BE84:BE106), 2)</f>
        <v>0</v>
      </c>
      <c r="G32" s="43"/>
      <c r="H32" s="43"/>
      <c r="I32" s="127">
        <v>0.21</v>
      </c>
      <c r="J32" s="126">
        <f>ROUND(ROUND((SUM(BE84:BE106)),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49</v>
      </c>
      <c r="F33" s="126">
        <f>ROUND(SUM(BF84:BF106), 2)</f>
        <v>0</v>
      </c>
      <c r="G33" s="43"/>
      <c r="H33" s="43"/>
      <c r="I33" s="127">
        <v>0.15</v>
      </c>
      <c r="J33" s="126">
        <f>ROUND(ROUND((SUM(BF84:BF106)),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50</v>
      </c>
      <c r="F34" s="126">
        <f>ROUND(SUM(BG84:BG106),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51</v>
      </c>
      <c r="F35" s="126">
        <f>ROUND(SUM(BH84:BH106),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52</v>
      </c>
      <c r="F36" s="126">
        <f>ROUND(SUM(BI84:BI106),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53</v>
      </c>
      <c r="E38" s="72"/>
      <c r="F38" s="72"/>
      <c r="G38" s="130" t="s">
        <v>54</v>
      </c>
      <c r="H38" s="131" t="s">
        <v>55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125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16.5" customHeight="1">
      <c r="B47" s="42"/>
      <c r="C47" s="43"/>
      <c r="D47" s="43"/>
      <c r="E47" s="364" t="str">
        <f>E7</f>
        <v>SPŠ a SOU Pelhřimov – oprava kotelny, ul. Růžová, Pelhřimov</v>
      </c>
      <c r="F47" s="365"/>
      <c r="G47" s="365"/>
      <c r="H47" s="365"/>
      <c r="I47" s="114"/>
      <c r="J47" s="43"/>
      <c r="K47" s="46"/>
    </row>
    <row r="48" spans="2:11">
      <c r="B48" s="29"/>
      <c r="C48" s="38" t="s">
        <v>120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16.5" customHeight="1">
      <c r="B49" s="42"/>
      <c r="C49" s="43"/>
      <c r="D49" s="43"/>
      <c r="E49" s="364" t="s">
        <v>121</v>
      </c>
      <c r="F49" s="366"/>
      <c r="G49" s="366"/>
      <c r="H49" s="366"/>
      <c r="I49" s="114"/>
      <c r="J49" s="43"/>
      <c r="K49" s="46"/>
    </row>
    <row r="50" spans="2:47" s="1" customFormat="1" ht="14.45" customHeight="1">
      <c r="B50" s="42"/>
      <c r="C50" s="38" t="s">
        <v>122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17.25" customHeight="1">
      <c r="B51" s="42"/>
      <c r="C51" s="43"/>
      <c r="D51" s="43"/>
      <c r="E51" s="367" t="str">
        <f>E11</f>
        <v>VRN - Vedlejší a ostatní náklady</v>
      </c>
      <c r="F51" s="366"/>
      <c r="G51" s="366"/>
      <c r="H51" s="366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24</v>
      </c>
      <c r="D53" s="43"/>
      <c r="E53" s="43"/>
      <c r="F53" s="36" t="str">
        <f>F14</f>
        <v>Pelhřimov, ul. Růžová</v>
      </c>
      <c r="G53" s="43"/>
      <c r="H53" s="43"/>
      <c r="I53" s="115" t="s">
        <v>26</v>
      </c>
      <c r="J53" s="116" t="str">
        <f>IF(J14="","",J14)</f>
        <v>30. 5. 2018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>
      <c r="B55" s="42"/>
      <c r="C55" s="38" t="s">
        <v>28</v>
      </c>
      <c r="D55" s="43"/>
      <c r="E55" s="43"/>
      <c r="F55" s="36" t="str">
        <f>E17</f>
        <v>Kraj Vysočina</v>
      </c>
      <c r="G55" s="43"/>
      <c r="H55" s="43"/>
      <c r="I55" s="115" t="s">
        <v>36</v>
      </c>
      <c r="J55" s="330" t="str">
        <f>E23</f>
        <v>PROJEKT CENTRUM NOVA s.r.o.</v>
      </c>
      <c r="K55" s="46"/>
    </row>
    <row r="56" spans="2:47" s="1" customFormat="1" ht="14.45" customHeight="1">
      <c r="B56" s="42"/>
      <c r="C56" s="38" t="s">
        <v>34</v>
      </c>
      <c r="D56" s="43"/>
      <c r="E56" s="43"/>
      <c r="F56" s="36" t="str">
        <f>IF(E20="","",E20)</f>
        <v/>
      </c>
      <c r="G56" s="43"/>
      <c r="H56" s="43"/>
      <c r="I56" s="114"/>
      <c r="J56" s="368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126</v>
      </c>
      <c r="D58" s="128"/>
      <c r="E58" s="128"/>
      <c r="F58" s="128"/>
      <c r="G58" s="128"/>
      <c r="H58" s="128"/>
      <c r="I58" s="139"/>
      <c r="J58" s="140" t="s">
        <v>127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128</v>
      </c>
      <c r="D60" s="43"/>
      <c r="E60" s="43"/>
      <c r="F60" s="43"/>
      <c r="G60" s="43"/>
      <c r="H60" s="43"/>
      <c r="I60" s="114"/>
      <c r="J60" s="124">
        <f>J84</f>
        <v>0</v>
      </c>
      <c r="K60" s="46"/>
      <c r="AU60" s="25" t="s">
        <v>129</v>
      </c>
    </row>
    <row r="61" spans="2:47" s="8" customFormat="1" ht="24.95" customHeight="1">
      <c r="B61" s="143"/>
      <c r="C61" s="144"/>
      <c r="D61" s="145" t="s">
        <v>130</v>
      </c>
      <c r="E61" s="146"/>
      <c r="F61" s="146"/>
      <c r="G61" s="146"/>
      <c r="H61" s="146"/>
      <c r="I61" s="147"/>
      <c r="J61" s="148">
        <f>J85</f>
        <v>0</v>
      </c>
      <c r="K61" s="149"/>
    </row>
    <row r="62" spans="2:47" s="9" customFormat="1" ht="19.899999999999999" customHeight="1">
      <c r="B62" s="150"/>
      <c r="C62" s="151"/>
      <c r="D62" s="152" t="s">
        <v>131</v>
      </c>
      <c r="E62" s="153"/>
      <c r="F62" s="153"/>
      <c r="G62" s="153"/>
      <c r="H62" s="153"/>
      <c r="I62" s="154"/>
      <c r="J62" s="155">
        <f>J86</f>
        <v>0</v>
      </c>
      <c r="K62" s="156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14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35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36"/>
      <c r="J68" s="61"/>
      <c r="K68" s="61"/>
      <c r="L68" s="42"/>
    </row>
    <row r="69" spans="2:12" s="1" customFormat="1" ht="36.950000000000003" customHeight="1">
      <c r="B69" s="42"/>
      <c r="C69" s="62" t="s">
        <v>132</v>
      </c>
      <c r="L69" s="42"/>
    </row>
    <row r="70" spans="2:12" s="1" customFormat="1" ht="6.95" customHeight="1">
      <c r="B70" s="42"/>
      <c r="L70" s="42"/>
    </row>
    <row r="71" spans="2:12" s="1" customFormat="1" ht="14.45" customHeight="1">
      <c r="B71" s="42"/>
      <c r="C71" s="64" t="s">
        <v>19</v>
      </c>
      <c r="L71" s="42"/>
    </row>
    <row r="72" spans="2:12" s="1" customFormat="1" ht="16.5" customHeight="1">
      <c r="B72" s="42"/>
      <c r="E72" s="369" t="str">
        <f>E7</f>
        <v>SPŠ a SOU Pelhřimov – oprava kotelny, ul. Růžová, Pelhřimov</v>
      </c>
      <c r="F72" s="370"/>
      <c r="G72" s="370"/>
      <c r="H72" s="370"/>
      <c r="L72" s="42"/>
    </row>
    <row r="73" spans="2:12">
      <c r="B73" s="29"/>
      <c r="C73" s="64" t="s">
        <v>120</v>
      </c>
      <c r="L73" s="29"/>
    </row>
    <row r="74" spans="2:12" s="1" customFormat="1" ht="16.5" customHeight="1">
      <c r="B74" s="42"/>
      <c r="E74" s="369" t="s">
        <v>121</v>
      </c>
      <c r="F74" s="371"/>
      <c r="G74" s="371"/>
      <c r="H74" s="371"/>
      <c r="L74" s="42"/>
    </row>
    <row r="75" spans="2:12" s="1" customFormat="1" ht="14.45" customHeight="1">
      <c r="B75" s="42"/>
      <c r="C75" s="64" t="s">
        <v>122</v>
      </c>
      <c r="L75" s="42"/>
    </row>
    <row r="76" spans="2:12" s="1" customFormat="1" ht="17.25" customHeight="1">
      <c r="B76" s="42"/>
      <c r="E76" s="341" t="str">
        <f>E11</f>
        <v>VRN - Vedlejší a ostatní náklady</v>
      </c>
      <c r="F76" s="371"/>
      <c r="G76" s="371"/>
      <c r="H76" s="371"/>
      <c r="L76" s="42"/>
    </row>
    <row r="77" spans="2:12" s="1" customFormat="1" ht="6.95" customHeight="1">
      <c r="B77" s="42"/>
      <c r="L77" s="42"/>
    </row>
    <row r="78" spans="2:12" s="1" customFormat="1" ht="18" customHeight="1">
      <c r="B78" s="42"/>
      <c r="C78" s="64" t="s">
        <v>24</v>
      </c>
      <c r="F78" s="157" t="str">
        <f>F14</f>
        <v>Pelhřimov, ul. Růžová</v>
      </c>
      <c r="I78" s="158" t="s">
        <v>26</v>
      </c>
      <c r="J78" s="68" t="str">
        <f>IF(J14="","",J14)</f>
        <v>30. 5. 2018</v>
      </c>
      <c r="L78" s="42"/>
    </row>
    <row r="79" spans="2:12" s="1" customFormat="1" ht="6.95" customHeight="1">
      <c r="B79" s="42"/>
      <c r="L79" s="42"/>
    </row>
    <row r="80" spans="2:12" s="1" customFormat="1">
      <c r="B80" s="42"/>
      <c r="C80" s="64" t="s">
        <v>28</v>
      </c>
      <c r="F80" s="157" t="str">
        <f>E17</f>
        <v>Kraj Vysočina</v>
      </c>
      <c r="I80" s="158" t="s">
        <v>36</v>
      </c>
      <c r="J80" s="157" t="str">
        <f>E23</f>
        <v>PROJEKT CENTRUM NOVA s.r.o.</v>
      </c>
      <c r="L80" s="42"/>
    </row>
    <row r="81" spans="2:65" s="1" customFormat="1" ht="14.45" customHeight="1">
      <c r="B81" s="42"/>
      <c r="C81" s="64" t="s">
        <v>34</v>
      </c>
      <c r="F81" s="157" t="str">
        <f>IF(E20="","",E20)</f>
        <v/>
      </c>
      <c r="L81" s="42"/>
    </row>
    <row r="82" spans="2:65" s="1" customFormat="1" ht="10.35" customHeight="1">
      <c r="B82" s="42"/>
      <c r="L82" s="42"/>
    </row>
    <row r="83" spans="2:65" s="10" customFormat="1" ht="29.25" customHeight="1">
      <c r="B83" s="159"/>
      <c r="C83" s="160" t="s">
        <v>133</v>
      </c>
      <c r="D83" s="161" t="s">
        <v>62</v>
      </c>
      <c r="E83" s="161" t="s">
        <v>58</v>
      </c>
      <c r="F83" s="161" t="s">
        <v>134</v>
      </c>
      <c r="G83" s="161" t="s">
        <v>135</v>
      </c>
      <c r="H83" s="161" t="s">
        <v>136</v>
      </c>
      <c r="I83" s="162" t="s">
        <v>137</v>
      </c>
      <c r="J83" s="161" t="s">
        <v>127</v>
      </c>
      <c r="K83" s="163" t="s">
        <v>138</v>
      </c>
      <c r="L83" s="159"/>
      <c r="M83" s="74" t="s">
        <v>139</v>
      </c>
      <c r="N83" s="75" t="s">
        <v>47</v>
      </c>
      <c r="O83" s="75" t="s">
        <v>140</v>
      </c>
      <c r="P83" s="75" t="s">
        <v>141</v>
      </c>
      <c r="Q83" s="75" t="s">
        <v>142</v>
      </c>
      <c r="R83" s="75" t="s">
        <v>143</v>
      </c>
      <c r="S83" s="75" t="s">
        <v>144</v>
      </c>
      <c r="T83" s="76" t="s">
        <v>145</v>
      </c>
    </row>
    <row r="84" spans="2:65" s="1" customFormat="1" ht="29.25" customHeight="1">
      <c r="B84" s="42"/>
      <c r="C84" s="78" t="s">
        <v>128</v>
      </c>
      <c r="J84" s="164">
        <f>BK84</f>
        <v>0</v>
      </c>
      <c r="L84" s="42"/>
      <c r="M84" s="77"/>
      <c r="N84" s="69"/>
      <c r="O84" s="69"/>
      <c r="P84" s="165">
        <f>P85</f>
        <v>0</v>
      </c>
      <c r="Q84" s="69"/>
      <c r="R84" s="165">
        <f>R85</f>
        <v>0</v>
      </c>
      <c r="S84" s="69"/>
      <c r="T84" s="166">
        <f>T85</f>
        <v>0</v>
      </c>
      <c r="AT84" s="25" t="s">
        <v>76</v>
      </c>
      <c r="AU84" s="25" t="s">
        <v>129</v>
      </c>
      <c r="BK84" s="167">
        <f>BK85</f>
        <v>0</v>
      </c>
    </row>
    <row r="85" spans="2:65" s="11" customFormat="1" ht="37.35" customHeight="1">
      <c r="B85" s="168"/>
      <c r="D85" s="169" t="s">
        <v>76</v>
      </c>
      <c r="E85" s="170" t="s">
        <v>146</v>
      </c>
      <c r="F85" s="170" t="s">
        <v>147</v>
      </c>
      <c r="I85" s="171"/>
      <c r="J85" s="172">
        <f>BK85</f>
        <v>0</v>
      </c>
      <c r="L85" s="168"/>
      <c r="M85" s="173"/>
      <c r="N85" s="174"/>
      <c r="O85" s="174"/>
      <c r="P85" s="175">
        <f>P86</f>
        <v>0</v>
      </c>
      <c r="Q85" s="174"/>
      <c r="R85" s="175">
        <f>R86</f>
        <v>0</v>
      </c>
      <c r="S85" s="174"/>
      <c r="T85" s="176">
        <f>T86</f>
        <v>0</v>
      </c>
      <c r="AR85" s="169" t="s">
        <v>148</v>
      </c>
      <c r="AT85" s="177" t="s">
        <v>76</v>
      </c>
      <c r="AU85" s="177" t="s">
        <v>77</v>
      </c>
      <c r="AY85" s="169" t="s">
        <v>149</v>
      </c>
      <c r="BK85" s="178">
        <f>BK86</f>
        <v>0</v>
      </c>
    </row>
    <row r="86" spans="2:65" s="11" customFormat="1" ht="19.899999999999999" customHeight="1">
      <c r="B86" s="168"/>
      <c r="D86" s="169" t="s">
        <v>76</v>
      </c>
      <c r="E86" s="179" t="s">
        <v>150</v>
      </c>
      <c r="F86" s="179" t="s">
        <v>87</v>
      </c>
      <c r="I86" s="171"/>
      <c r="J86" s="180">
        <f>BK86</f>
        <v>0</v>
      </c>
      <c r="L86" s="168"/>
      <c r="M86" s="173"/>
      <c r="N86" s="174"/>
      <c r="O86" s="174"/>
      <c r="P86" s="175">
        <f>SUM(P87:P106)</f>
        <v>0</v>
      </c>
      <c r="Q86" s="174"/>
      <c r="R86" s="175">
        <f>SUM(R87:R106)</f>
        <v>0</v>
      </c>
      <c r="S86" s="174"/>
      <c r="T86" s="176">
        <f>SUM(T87:T106)</f>
        <v>0</v>
      </c>
      <c r="AR86" s="169" t="s">
        <v>148</v>
      </c>
      <c r="AT86" s="177" t="s">
        <v>76</v>
      </c>
      <c r="AU86" s="177" t="s">
        <v>84</v>
      </c>
      <c r="AY86" s="169" t="s">
        <v>149</v>
      </c>
      <c r="BK86" s="178">
        <f>SUM(BK87:BK106)</f>
        <v>0</v>
      </c>
    </row>
    <row r="87" spans="2:65" s="1" customFormat="1" ht="16.5" customHeight="1">
      <c r="B87" s="181"/>
      <c r="C87" s="182" t="s">
        <v>84</v>
      </c>
      <c r="D87" s="182" t="s">
        <v>151</v>
      </c>
      <c r="E87" s="183" t="s">
        <v>152</v>
      </c>
      <c r="F87" s="184" t="s">
        <v>153</v>
      </c>
      <c r="G87" s="185" t="s">
        <v>154</v>
      </c>
      <c r="H87" s="186">
        <v>1</v>
      </c>
      <c r="I87" s="187"/>
      <c r="J87" s="188">
        <f>ROUND(I87*H87,2)</f>
        <v>0</v>
      </c>
      <c r="K87" s="184" t="s">
        <v>5</v>
      </c>
      <c r="L87" s="42"/>
      <c r="M87" s="189" t="s">
        <v>5</v>
      </c>
      <c r="N87" s="190" t="s">
        <v>48</v>
      </c>
      <c r="O87" s="43"/>
      <c r="P87" s="191">
        <f>O87*H87</f>
        <v>0</v>
      </c>
      <c r="Q87" s="191">
        <v>0</v>
      </c>
      <c r="R87" s="191">
        <f>Q87*H87</f>
        <v>0</v>
      </c>
      <c r="S87" s="191">
        <v>0</v>
      </c>
      <c r="T87" s="192">
        <f>S87*H87</f>
        <v>0</v>
      </c>
      <c r="AR87" s="25" t="s">
        <v>148</v>
      </c>
      <c r="AT87" s="25" t="s">
        <v>151</v>
      </c>
      <c r="AU87" s="25" t="s">
        <v>89</v>
      </c>
      <c r="AY87" s="25" t="s">
        <v>149</v>
      </c>
      <c r="BE87" s="193">
        <f>IF(N87="základní",J87,0)</f>
        <v>0</v>
      </c>
      <c r="BF87" s="193">
        <f>IF(N87="snížená",J87,0)</f>
        <v>0</v>
      </c>
      <c r="BG87" s="193">
        <f>IF(N87="zákl. přenesená",J87,0)</f>
        <v>0</v>
      </c>
      <c r="BH87" s="193">
        <f>IF(N87="sníž. přenesená",J87,0)</f>
        <v>0</v>
      </c>
      <c r="BI87" s="193">
        <f>IF(N87="nulová",J87,0)</f>
        <v>0</v>
      </c>
      <c r="BJ87" s="25" t="s">
        <v>84</v>
      </c>
      <c r="BK87" s="193">
        <f>ROUND(I87*H87,2)</f>
        <v>0</v>
      </c>
      <c r="BL87" s="25" t="s">
        <v>148</v>
      </c>
      <c r="BM87" s="25" t="s">
        <v>155</v>
      </c>
    </row>
    <row r="88" spans="2:65" s="1" customFormat="1" ht="108">
      <c r="B88" s="42"/>
      <c r="D88" s="194" t="s">
        <v>156</v>
      </c>
      <c r="F88" s="195" t="s">
        <v>157</v>
      </c>
      <c r="I88" s="196"/>
      <c r="L88" s="42"/>
      <c r="M88" s="197"/>
      <c r="N88" s="43"/>
      <c r="O88" s="43"/>
      <c r="P88" s="43"/>
      <c r="Q88" s="43"/>
      <c r="R88" s="43"/>
      <c r="S88" s="43"/>
      <c r="T88" s="71"/>
      <c r="AT88" s="25" t="s">
        <v>156</v>
      </c>
      <c r="AU88" s="25" t="s">
        <v>89</v>
      </c>
    </row>
    <row r="89" spans="2:65" s="1" customFormat="1" ht="16.5" customHeight="1">
      <c r="B89" s="181"/>
      <c r="C89" s="182" t="s">
        <v>89</v>
      </c>
      <c r="D89" s="182" t="s">
        <v>151</v>
      </c>
      <c r="E89" s="183" t="s">
        <v>158</v>
      </c>
      <c r="F89" s="184" t="s">
        <v>159</v>
      </c>
      <c r="G89" s="185" t="s">
        <v>154</v>
      </c>
      <c r="H89" s="186">
        <v>1</v>
      </c>
      <c r="I89" s="187"/>
      <c r="J89" s="188">
        <f>ROUND(I89*H89,2)</f>
        <v>0</v>
      </c>
      <c r="K89" s="184" t="s">
        <v>5</v>
      </c>
      <c r="L89" s="42"/>
      <c r="M89" s="189" t="s">
        <v>5</v>
      </c>
      <c r="N89" s="190" t="s">
        <v>48</v>
      </c>
      <c r="O89" s="43"/>
      <c r="P89" s="191">
        <f>O89*H89</f>
        <v>0</v>
      </c>
      <c r="Q89" s="191">
        <v>0</v>
      </c>
      <c r="R89" s="191">
        <f>Q89*H89</f>
        <v>0</v>
      </c>
      <c r="S89" s="191">
        <v>0</v>
      </c>
      <c r="T89" s="192">
        <f>S89*H89</f>
        <v>0</v>
      </c>
      <c r="AR89" s="25" t="s">
        <v>148</v>
      </c>
      <c r="AT89" s="25" t="s">
        <v>151</v>
      </c>
      <c r="AU89" s="25" t="s">
        <v>89</v>
      </c>
      <c r="AY89" s="25" t="s">
        <v>149</v>
      </c>
      <c r="BE89" s="193">
        <f>IF(N89="základní",J89,0)</f>
        <v>0</v>
      </c>
      <c r="BF89" s="193">
        <f>IF(N89="snížená",J89,0)</f>
        <v>0</v>
      </c>
      <c r="BG89" s="193">
        <f>IF(N89="zákl. přenesená",J89,0)</f>
        <v>0</v>
      </c>
      <c r="BH89" s="193">
        <f>IF(N89="sníž. přenesená",J89,0)</f>
        <v>0</v>
      </c>
      <c r="BI89" s="193">
        <f>IF(N89="nulová",J89,0)</f>
        <v>0</v>
      </c>
      <c r="BJ89" s="25" t="s">
        <v>84</v>
      </c>
      <c r="BK89" s="193">
        <f>ROUND(I89*H89,2)</f>
        <v>0</v>
      </c>
      <c r="BL89" s="25" t="s">
        <v>148</v>
      </c>
      <c r="BM89" s="25" t="s">
        <v>160</v>
      </c>
    </row>
    <row r="90" spans="2:65" s="1" customFormat="1" ht="67.5">
      <c r="B90" s="42"/>
      <c r="D90" s="194" t="s">
        <v>156</v>
      </c>
      <c r="F90" s="195" t="s">
        <v>161</v>
      </c>
      <c r="I90" s="196"/>
      <c r="L90" s="42"/>
      <c r="M90" s="197"/>
      <c r="N90" s="43"/>
      <c r="O90" s="43"/>
      <c r="P90" s="43"/>
      <c r="Q90" s="43"/>
      <c r="R90" s="43"/>
      <c r="S90" s="43"/>
      <c r="T90" s="71"/>
      <c r="AT90" s="25" t="s">
        <v>156</v>
      </c>
      <c r="AU90" s="25" t="s">
        <v>89</v>
      </c>
    </row>
    <row r="91" spans="2:65" s="1" customFormat="1" ht="16.5" customHeight="1">
      <c r="B91" s="181"/>
      <c r="C91" s="182" t="s">
        <v>162</v>
      </c>
      <c r="D91" s="182" t="s">
        <v>151</v>
      </c>
      <c r="E91" s="183" t="s">
        <v>163</v>
      </c>
      <c r="F91" s="184" t="s">
        <v>164</v>
      </c>
      <c r="G91" s="185" t="s">
        <v>154</v>
      </c>
      <c r="H91" s="186">
        <v>1</v>
      </c>
      <c r="I91" s="187"/>
      <c r="J91" s="188">
        <f>ROUND(I91*H91,2)</f>
        <v>0</v>
      </c>
      <c r="K91" s="184" t="s">
        <v>5</v>
      </c>
      <c r="L91" s="42"/>
      <c r="M91" s="189" t="s">
        <v>5</v>
      </c>
      <c r="N91" s="190" t="s">
        <v>48</v>
      </c>
      <c r="O91" s="43"/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AR91" s="25" t="s">
        <v>148</v>
      </c>
      <c r="AT91" s="25" t="s">
        <v>151</v>
      </c>
      <c r="AU91" s="25" t="s">
        <v>89</v>
      </c>
      <c r="AY91" s="25" t="s">
        <v>149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25" t="s">
        <v>84</v>
      </c>
      <c r="BK91" s="193">
        <f>ROUND(I91*H91,2)</f>
        <v>0</v>
      </c>
      <c r="BL91" s="25" t="s">
        <v>148</v>
      </c>
      <c r="BM91" s="25" t="s">
        <v>165</v>
      </c>
    </row>
    <row r="92" spans="2:65" s="1" customFormat="1" ht="27">
      <c r="B92" s="42"/>
      <c r="D92" s="194" t="s">
        <v>156</v>
      </c>
      <c r="F92" s="195" t="s">
        <v>166</v>
      </c>
      <c r="I92" s="196"/>
      <c r="L92" s="42"/>
      <c r="M92" s="197"/>
      <c r="N92" s="43"/>
      <c r="O92" s="43"/>
      <c r="P92" s="43"/>
      <c r="Q92" s="43"/>
      <c r="R92" s="43"/>
      <c r="S92" s="43"/>
      <c r="T92" s="71"/>
      <c r="AT92" s="25" t="s">
        <v>156</v>
      </c>
      <c r="AU92" s="25" t="s">
        <v>89</v>
      </c>
    </row>
    <row r="93" spans="2:65" s="1" customFormat="1" ht="25.5" customHeight="1">
      <c r="B93" s="181"/>
      <c r="C93" s="182" t="s">
        <v>148</v>
      </c>
      <c r="D93" s="182" t="s">
        <v>151</v>
      </c>
      <c r="E93" s="183" t="s">
        <v>167</v>
      </c>
      <c r="F93" s="184" t="s">
        <v>168</v>
      </c>
      <c r="G93" s="185" t="s">
        <v>154</v>
      </c>
      <c r="H93" s="186">
        <v>1</v>
      </c>
      <c r="I93" s="187"/>
      <c r="J93" s="188">
        <f>ROUND(I93*H93,2)</f>
        <v>0</v>
      </c>
      <c r="K93" s="184" t="s">
        <v>5</v>
      </c>
      <c r="L93" s="42"/>
      <c r="M93" s="189" t="s">
        <v>5</v>
      </c>
      <c r="N93" s="190" t="s">
        <v>48</v>
      </c>
      <c r="O93" s="43"/>
      <c r="P93" s="191">
        <f>O93*H93</f>
        <v>0</v>
      </c>
      <c r="Q93" s="191">
        <v>0</v>
      </c>
      <c r="R93" s="191">
        <f>Q93*H93</f>
        <v>0</v>
      </c>
      <c r="S93" s="191">
        <v>0</v>
      </c>
      <c r="T93" s="192">
        <f>S93*H93</f>
        <v>0</v>
      </c>
      <c r="AR93" s="25" t="s">
        <v>148</v>
      </c>
      <c r="AT93" s="25" t="s">
        <v>151</v>
      </c>
      <c r="AU93" s="25" t="s">
        <v>89</v>
      </c>
      <c r="AY93" s="25" t="s">
        <v>149</v>
      </c>
      <c r="BE93" s="193">
        <f>IF(N93="základní",J93,0)</f>
        <v>0</v>
      </c>
      <c r="BF93" s="193">
        <f>IF(N93="snížená",J93,0)</f>
        <v>0</v>
      </c>
      <c r="BG93" s="193">
        <f>IF(N93="zákl. přenesená",J93,0)</f>
        <v>0</v>
      </c>
      <c r="BH93" s="193">
        <f>IF(N93="sníž. přenesená",J93,0)</f>
        <v>0</v>
      </c>
      <c r="BI93" s="193">
        <f>IF(N93="nulová",J93,0)</f>
        <v>0</v>
      </c>
      <c r="BJ93" s="25" t="s">
        <v>84</v>
      </c>
      <c r="BK93" s="193">
        <f>ROUND(I93*H93,2)</f>
        <v>0</v>
      </c>
      <c r="BL93" s="25" t="s">
        <v>148</v>
      </c>
      <c r="BM93" s="25" t="s">
        <v>169</v>
      </c>
    </row>
    <row r="94" spans="2:65" s="1" customFormat="1" ht="27">
      <c r="B94" s="42"/>
      <c r="D94" s="194" t="s">
        <v>156</v>
      </c>
      <c r="F94" s="195" t="s">
        <v>170</v>
      </c>
      <c r="I94" s="196"/>
      <c r="L94" s="42"/>
      <c r="M94" s="197"/>
      <c r="N94" s="43"/>
      <c r="O94" s="43"/>
      <c r="P94" s="43"/>
      <c r="Q94" s="43"/>
      <c r="R94" s="43"/>
      <c r="S94" s="43"/>
      <c r="T94" s="71"/>
      <c r="AT94" s="25" t="s">
        <v>156</v>
      </c>
      <c r="AU94" s="25" t="s">
        <v>89</v>
      </c>
    </row>
    <row r="95" spans="2:65" s="1" customFormat="1" ht="16.5" customHeight="1">
      <c r="B95" s="181"/>
      <c r="C95" s="182" t="s">
        <v>171</v>
      </c>
      <c r="D95" s="182" t="s">
        <v>151</v>
      </c>
      <c r="E95" s="183" t="s">
        <v>172</v>
      </c>
      <c r="F95" s="184" t="s">
        <v>173</v>
      </c>
      <c r="G95" s="185" t="s">
        <v>154</v>
      </c>
      <c r="H95" s="186">
        <v>1</v>
      </c>
      <c r="I95" s="187"/>
      <c r="J95" s="188">
        <f>ROUND(I95*H95,2)</f>
        <v>0</v>
      </c>
      <c r="K95" s="184" t="s">
        <v>5</v>
      </c>
      <c r="L95" s="42"/>
      <c r="M95" s="189" t="s">
        <v>5</v>
      </c>
      <c r="N95" s="190" t="s">
        <v>48</v>
      </c>
      <c r="O95" s="43"/>
      <c r="P95" s="191">
        <f>O95*H95</f>
        <v>0</v>
      </c>
      <c r="Q95" s="191">
        <v>0</v>
      </c>
      <c r="R95" s="191">
        <f>Q95*H95</f>
        <v>0</v>
      </c>
      <c r="S95" s="191">
        <v>0</v>
      </c>
      <c r="T95" s="192">
        <f>S95*H95</f>
        <v>0</v>
      </c>
      <c r="AR95" s="25" t="s">
        <v>148</v>
      </c>
      <c r="AT95" s="25" t="s">
        <v>151</v>
      </c>
      <c r="AU95" s="25" t="s">
        <v>89</v>
      </c>
      <c r="AY95" s="25" t="s">
        <v>149</v>
      </c>
      <c r="BE95" s="193">
        <f>IF(N95="základní",J95,0)</f>
        <v>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25" t="s">
        <v>84</v>
      </c>
      <c r="BK95" s="193">
        <f>ROUND(I95*H95,2)</f>
        <v>0</v>
      </c>
      <c r="BL95" s="25" t="s">
        <v>148</v>
      </c>
      <c r="BM95" s="25" t="s">
        <v>174</v>
      </c>
    </row>
    <row r="96" spans="2:65" s="1" customFormat="1" ht="81">
      <c r="B96" s="42"/>
      <c r="D96" s="194" t="s">
        <v>156</v>
      </c>
      <c r="F96" s="195" t="s">
        <v>175</v>
      </c>
      <c r="I96" s="196"/>
      <c r="L96" s="42"/>
      <c r="M96" s="197"/>
      <c r="N96" s="43"/>
      <c r="O96" s="43"/>
      <c r="P96" s="43"/>
      <c r="Q96" s="43"/>
      <c r="R96" s="43"/>
      <c r="S96" s="43"/>
      <c r="T96" s="71"/>
      <c r="AT96" s="25" t="s">
        <v>156</v>
      </c>
      <c r="AU96" s="25" t="s">
        <v>89</v>
      </c>
    </row>
    <row r="97" spans="2:65" s="1" customFormat="1" ht="16.5" customHeight="1">
      <c r="B97" s="181"/>
      <c r="C97" s="182" t="s">
        <v>176</v>
      </c>
      <c r="D97" s="182" t="s">
        <v>151</v>
      </c>
      <c r="E97" s="183" t="s">
        <v>177</v>
      </c>
      <c r="F97" s="184" t="s">
        <v>178</v>
      </c>
      <c r="G97" s="185" t="s">
        <v>154</v>
      </c>
      <c r="H97" s="186">
        <v>1</v>
      </c>
      <c r="I97" s="187"/>
      <c r="J97" s="188">
        <f>ROUND(I97*H97,2)</f>
        <v>0</v>
      </c>
      <c r="K97" s="184" t="s">
        <v>5</v>
      </c>
      <c r="L97" s="42"/>
      <c r="M97" s="189" t="s">
        <v>5</v>
      </c>
      <c r="N97" s="190" t="s">
        <v>48</v>
      </c>
      <c r="O97" s="43"/>
      <c r="P97" s="191">
        <f>O97*H97</f>
        <v>0</v>
      </c>
      <c r="Q97" s="191">
        <v>0</v>
      </c>
      <c r="R97" s="191">
        <f>Q97*H97</f>
        <v>0</v>
      </c>
      <c r="S97" s="191">
        <v>0</v>
      </c>
      <c r="T97" s="192">
        <f>S97*H97</f>
        <v>0</v>
      </c>
      <c r="AR97" s="25" t="s">
        <v>148</v>
      </c>
      <c r="AT97" s="25" t="s">
        <v>151</v>
      </c>
      <c r="AU97" s="25" t="s">
        <v>89</v>
      </c>
      <c r="AY97" s="25" t="s">
        <v>149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25" t="s">
        <v>84</v>
      </c>
      <c r="BK97" s="193">
        <f>ROUND(I97*H97,2)</f>
        <v>0</v>
      </c>
      <c r="BL97" s="25" t="s">
        <v>148</v>
      </c>
      <c r="BM97" s="25" t="s">
        <v>179</v>
      </c>
    </row>
    <row r="98" spans="2:65" s="1" customFormat="1" ht="13.5">
      <c r="B98" s="42"/>
      <c r="D98" s="194" t="s">
        <v>156</v>
      </c>
      <c r="F98" s="195" t="s">
        <v>180</v>
      </c>
      <c r="I98" s="196"/>
      <c r="L98" s="42"/>
      <c r="M98" s="197"/>
      <c r="N98" s="43"/>
      <c r="O98" s="43"/>
      <c r="P98" s="43"/>
      <c r="Q98" s="43"/>
      <c r="R98" s="43"/>
      <c r="S98" s="43"/>
      <c r="T98" s="71"/>
      <c r="AT98" s="25" t="s">
        <v>156</v>
      </c>
      <c r="AU98" s="25" t="s">
        <v>89</v>
      </c>
    </row>
    <row r="99" spans="2:65" s="1" customFormat="1" ht="16.5" customHeight="1">
      <c r="B99" s="181"/>
      <c r="C99" s="182" t="s">
        <v>181</v>
      </c>
      <c r="D99" s="182" t="s">
        <v>151</v>
      </c>
      <c r="E99" s="183" t="s">
        <v>182</v>
      </c>
      <c r="F99" s="184" t="s">
        <v>183</v>
      </c>
      <c r="G99" s="185" t="s">
        <v>154</v>
      </c>
      <c r="H99" s="186">
        <v>1</v>
      </c>
      <c r="I99" s="187"/>
      <c r="J99" s="188">
        <f>ROUND(I99*H99,2)</f>
        <v>0</v>
      </c>
      <c r="K99" s="184" t="s">
        <v>5</v>
      </c>
      <c r="L99" s="42"/>
      <c r="M99" s="189" t="s">
        <v>5</v>
      </c>
      <c r="N99" s="190" t="s">
        <v>48</v>
      </c>
      <c r="O99" s="43"/>
      <c r="P99" s="191">
        <f>O99*H99</f>
        <v>0</v>
      </c>
      <c r="Q99" s="191">
        <v>0</v>
      </c>
      <c r="R99" s="191">
        <f>Q99*H99</f>
        <v>0</v>
      </c>
      <c r="S99" s="191">
        <v>0</v>
      </c>
      <c r="T99" s="192">
        <f>S99*H99</f>
        <v>0</v>
      </c>
      <c r="AR99" s="25" t="s">
        <v>148</v>
      </c>
      <c r="AT99" s="25" t="s">
        <v>151</v>
      </c>
      <c r="AU99" s="25" t="s">
        <v>89</v>
      </c>
      <c r="AY99" s="25" t="s">
        <v>149</v>
      </c>
      <c r="BE99" s="193">
        <f>IF(N99="základní",J99,0)</f>
        <v>0</v>
      </c>
      <c r="BF99" s="193">
        <f>IF(N99="snížená",J99,0)</f>
        <v>0</v>
      </c>
      <c r="BG99" s="193">
        <f>IF(N99="zákl. přenesená",J99,0)</f>
        <v>0</v>
      </c>
      <c r="BH99" s="193">
        <f>IF(N99="sníž. přenesená",J99,0)</f>
        <v>0</v>
      </c>
      <c r="BI99" s="193">
        <f>IF(N99="nulová",J99,0)</f>
        <v>0</v>
      </c>
      <c r="BJ99" s="25" t="s">
        <v>84</v>
      </c>
      <c r="BK99" s="193">
        <f>ROUND(I99*H99,2)</f>
        <v>0</v>
      </c>
      <c r="BL99" s="25" t="s">
        <v>148</v>
      </c>
      <c r="BM99" s="25" t="s">
        <v>184</v>
      </c>
    </row>
    <row r="100" spans="2:65" s="1" customFormat="1" ht="54">
      <c r="B100" s="42"/>
      <c r="D100" s="194" t="s">
        <v>156</v>
      </c>
      <c r="F100" s="195" t="s">
        <v>185</v>
      </c>
      <c r="I100" s="196"/>
      <c r="L100" s="42"/>
      <c r="M100" s="197"/>
      <c r="N100" s="43"/>
      <c r="O100" s="43"/>
      <c r="P100" s="43"/>
      <c r="Q100" s="43"/>
      <c r="R100" s="43"/>
      <c r="S100" s="43"/>
      <c r="T100" s="71"/>
      <c r="AT100" s="25" t="s">
        <v>156</v>
      </c>
      <c r="AU100" s="25" t="s">
        <v>89</v>
      </c>
    </row>
    <row r="101" spans="2:65" s="1" customFormat="1" ht="16.5" customHeight="1">
      <c r="B101" s="181"/>
      <c r="C101" s="182" t="s">
        <v>186</v>
      </c>
      <c r="D101" s="182" t="s">
        <v>151</v>
      </c>
      <c r="E101" s="183" t="s">
        <v>187</v>
      </c>
      <c r="F101" s="184" t="s">
        <v>188</v>
      </c>
      <c r="G101" s="185" t="s">
        <v>154</v>
      </c>
      <c r="H101" s="186">
        <v>1</v>
      </c>
      <c r="I101" s="187"/>
      <c r="J101" s="188">
        <f>ROUND(I101*H101,2)</f>
        <v>0</v>
      </c>
      <c r="K101" s="184" t="s">
        <v>5</v>
      </c>
      <c r="L101" s="42"/>
      <c r="M101" s="189" t="s">
        <v>5</v>
      </c>
      <c r="N101" s="190" t="s">
        <v>48</v>
      </c>
      <c r="O101" s="43"/>
      <c r="P101" s="191">
        <f>O101*H101</f>
        <v>0</v>
      </c>
      <c r="Q101" s="191">
        <v>0</v>
      </c>
      <c r="R101" s="191">
        <f>Q101*H101</f>
        <v>0</v>
      </c>
      <c r="S101" s="191">
        <v>0</v>
      </c>
      <c r="T101" s="192">
        <f>S101*H101</f>
        <v>0</v>
      </c>
      <c r="AR101" s="25" t="s">
        <v>148</v>
      </c>
      <c r="AT101" s="25" t="s">
        <v>151</v>
      </c>
      <c r="AU101" s="25" t="s">
        <v>89</v>
      </c>
      <c r="AY101" s="25" t="s">
        <v>149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25" t="s">
        <v>84</v>
      </c>
      <c r="BK101" s="193">
        <f>ROUND(I101*H101,2)</f>
        <v>0</v>
      </c>
      <c r="BL101" s="25" t="s">
        <v>148</v>
      </c>
      <c r="BM101" s="25" t="s">
        <v>189</v>
      </c>
    </row>
    <row r="102" spans="2:65" s="1" customFormat="1" ht="13.5">
      <c r="B102" s="42"/>
      <c r="D102" s="194" t="s">
        <v>156</v>
      </c>
      <c r="F102" s="195" t="s">
        <v>190</v>
      </c>
      <c r="I102" s="196"/>
      <c r="L102" s="42"/>
      <c r="M102" s="197"/>
      <c r="N102" s="43"/>
      <c r="O102" s="43"/>
      <c r="P102" s="43"/>
      <c r="Q102" s="43"/>
      <c r="R102" s="43"/>
      <c r="S102" s="43"/>
      <c r="T102" s="71"/>
      <c r="AT102" s="25" t="s">
        <v>156</v>
      </c>
      <c r="AU102" s="25" t="s">
        <v>89</v>
      </c>
    </row>
    <row r="103" spans="2:65" s="1" customFormat="1" ht="16.5" customHeight="1">
      <c r="B103" s="181"/>
      <c r="C103" s="182" t="s">
        <v>191</v>
      </c>
      <c r="D103" s="182" t="s">
        <v>151</v>
      </c>
      <c r="E103" s="183" t="s">
        <v>192</v>
      </c>
      <c r="F103" s="184" t="s">
        <v>193</v>
      </c>
      <c r="G103" s="185" t="s">
        <v>194</v>
      </c>
      <c r="H103" s="186">
        <v>1</v>
      </c>
      <c r="I103" s="187"/>
      <c r="J103" s="188">
        <f>ROUND(I103*H103,2)</f>
        <v>0</v>
      </c>
      <c r="K103" s="184" t="s">
        <v>5</v>
      </c>
      <c r="L103" s="42"/>
      <c r="M103" s="189" t="s">
        <v>5</v>
      </c>
      <c r="N103" s="190" t="s">
        <v>48</v>
      </c>
      <c r="O103" s="43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AR103" s="25" t="s">
        <v>148</v>
      </c>
      <c r="AT103" s="25" t="s">
        <v>151</v>
      </c>
      <c r="AU103" s="25" t="s">
        <v>89</v>
      </c>
      <c r="AY103" s="25" t="s">
        <v>149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25" t="s">
        <v>84</v>
      </c>
      <c r="BK103" s="193">
        <f>ROUND(I103*H103,2)</f>
        <v>0</v>
      </c>
      <c r="BL103" s="25" t="s">
        <v>148</v>
      </c>
      <c r="BM103" s="25" t="s">
        <v>195</v>
      </c>
    </row>
    <row r="104" spans="2:65" s="1" customFormat="1" ht="27">
      <c r="B104" s="42"/>
      <c r="D104" s="194" t="s">
        <v>156</v>
      </c>
      <c r="F104" s="195" t="s">
        <v>196</v>
      </c>
      <c r="I104" s="196"/>
      <c r="L104" s="42"/>
      <c r="M104" s="197"/>
      <c r="N104" s="43"/>
      <c r="O104" s="43"/>
      <c r="P104" s="43"/>
      <c r="Q104" s="43"/>
      <c r="R104" s="43"/>
      <c r="S104" s="43"/>
      <c r="T104" s="71"/>
      <c r="AT104" s="25" t="s">
        <v>156</v>
      </c>
      <c r="AU104" s="25" t="s">
        <v>89</v>
      </c>
    </row>
    <row r="105" spans="2:65" s="1" customFormat="1" ht="16.5" customHeight="1">
      <c r="B105" s="181"/>
      <c r="C105" s="182" t="s">
        <v>197</v>
      </c>
      <c r="D105" s="182" t="s">
        <v>151</v>
      </c>
      <c r="E105" s="183" t="s">
        <v>198</v>
      </c>
      <c r="F105" s="184" t="s">
        <v>199</v>
      </c>
      <c r="G105" s="185" t="s">
        <v>154</v>
      </c>
      <c r="H105" s="186">
        <v>1</v>
      </c>
      <c r="I105" s="187"/>
      <c r="J105" s="188">
        <f>ROUND(I105*H105,2)</f>
        <v>0</v>
      </c>
      <c r="K105" s="184" t="s">
        <v>5</v>
      </c>
      <c r="L105" s="42"/>
      <c r="M105" s="189" t="s">
        <v>5</v>
      </c>
      <c r="N105" s="190" t="s">
        <v>48</v>
      </c>
      <c r="O105" s="43"/>
      <c r="P105" s="191">
        <f>O105*H105</f>
        <v>0</v>
      </c>
      <c r="Q105" s="191">
        <v>0</v>
      </c>
      <c r="R105" s="191">
        <f>Q105*H105</f>
        <v>0</v>
      </c>
      <c r="S105" s="191">
        <v>0</v>
      </c>
      <c r="T105" s="192">
        <f>S105*H105</f>
        <v>0</v>
      </c>
      <c r="AR105" s="25" t="s">
        <v>148</v>
      </c>
      <c r="AT105" s="25" t="s">
        <v>151</v>
      </c>
      <c r="AU105" s="25" t="s">
        <v>89</v>
      </c>
      <c r="AY105" s="25" t="s">
        <v>149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25" t="s">
        <v>84</v>
      </c>
      <c r="BK105" s="193">
        <f>ROUND(I105*H105,2)</f>
        <v>0</v>
      </c>
      <c r="BL105" s="25" t="s">
        <v>148</v>
      </c>
      <c r="BM105" s="25" t="s">
        <v>200</v>
      </c>
    </row>
    <row r="106" spans="2:65" s="1" customFormat="1" ht="54">
      <c r="B106" s="42"/>
      <c r="D106" s="194" t="s">
        <v>156</v>
      </c>
      <c r="F106" s="195" t="s">
        <v>201</v>
      </c>
      <c r="I106" s="196"/>
      <c r="L106" s="42"/>
      <c r="M106" s="198"/>
      <c r="N106" s="199"/>
      <c r="O106" s="199"/>
      <c r="P106" s="199"/>
      <c r="Q106" s="199"/>
      <c r="R106" s="199"/>
      <c r="S106" s="199"/>
      <c r="T106" s="200"/>
      <c r="AT106" s="25" t="s">
        <v>156</v>
      </c>
      <c r="AU106" s="25" t="s">
        <v>89</v>
      </c>
    </row>
    <row r="107" spans="2:65" s="1" customFormat="1" ht="6.95" customHeight="1">
      <c r="B107" s="57"/>
      <c r="C107" s="58"/>
      <c r="D107" s="58"/>
      <c r="E107" s="58"/>
      <c r="F107" s="58"/>
      <c r="G107" s="58"/>
      <c r="H107" s="58"/>
      <c r="I107" s="135"/>
      <c r="J107" s="58"/>
      <c r="K107" s="58"/>
      <c r="L107" s="42"/>
    </row>
  </sheetData>
  <autoFilter ref="C83:K106"/>
  <mergeCells count="13">
    <mergeCell ref="E76:H76"/>
    <mergeCell ref="G1:H1"/>
    <mergeCell ref="L2:V2"/>
    <mergeCell ref="E49:H49"/>
    <mergeCell ref="E51:H51"/>
    <mergeCell ref="J55:J56"/>
    <mergeCell ref="E72:H72"/>
    <mergeCell ref="E74:H7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0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114</v>
      </c>
      <c r="G1" s="372" t="s">
        <v>115</v>
      </c>
      <c r="H1" s="372"/>
      <c r="I1" s="111"/>
      <c r="J1" s="110" t="s">
        <v>116</v>
      </c>
      <c r="K1" s="109" t="s">
        <v>117</v>
      </c>
      <c r="L1" s="110" t="s">
        <v>118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2" t="s">
        <v>8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5" t="s">
        <v>97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89</v>
      </c>
    </row>
    <row r="4" spans="1:70" ht="36.950000000000003" customHeight="1">
      <c r="B4" s="29"/>
      <c r="C4" s="30"/>
      <c r="D4" s="31" t="s">
        <v>119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16.5" customHeight="1">
      <c r="B7" s="29"/>
      <c r="C7" s="30"/>
      <c r="D7" s="30"/>
      <c r="E7" s="364" t="str">
        <f>'Rekapitulace stavby'!K6</f>
        <v>SPŠ a SOU Pelhřimov – oprava kotelny, ul. Růžová, Pelhřimov</v>
      </c>
      <c r="F7" s="365"/>
      <c r="G7" s="365"/>
      <c r="H7" s="365"/>
      <c r="I7" s="113"/>
      <c r="J7" s="30"/>
      <c r="K7" s="32"/>
    </row>
    <row r="8" spans="1:70">
      <c r="B8" s="29"/>
      <c r="C8" s="30"/>
      <c r="D8" s="38" t="s">
        <v>120</v>
      </c>
      <c r="E8" s="30"/>
      <c r="F8" s="30"/>
      <c r="G8" s="30"/>
      <c r="H8" s="30"/>
      <c r="I8" s="113"/>
      <c r="J8" s="30"/>
      <c r="K8" s="32"/>
    </row>
    <row r="9" spans="1:70" s="1" customFormat="1" ht="16.5" customHeight="1">
      <c r="B9" s="42"/>
      <c r="C9" s="43"/>
      <c r="D9" s="43"/>
      <c r="E9" s="364" t="s">
        <v>202</v>
      </c>
      <c r="F9" s="366"/>
      <c r="G9" s="366"/>
      <c r="H9" s="366"/>
      <c r="I9" s="114"/>
      <c r="J9" s="43"/>
      <c r="K9" s="46"/>
    </row>
    <row r="10" spans="1:70" s="1" customFormat="1">
      <c r="B10" s="42"/>
      <c r="C10" s="43"/>
      <c r="D10" s="38" t="s">
        <v>122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67" t="s">
        <v>203</v>
      </c>
      <c r="F11" s="366"/>
      <c r="G11" s="366"/>
      <c r="H11" s="366"/>
      <c r="I11" s="114"/>
      <c r="J11" s="43"/>
      <c r="K11" s="46"/>
    </row>
    <row r="12" spans="1:70" s="1" customFormat="1" ht="13.5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22</v>
      </c>
      <c r="G13" s="43"/>
      <c r="H13" s="43"/>
      <c r="I13" s="115" t="s">
        <v>23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24</v>
      </c>
      <c r="E14" s="43"/>
      <c r="F14" s="36" t="s">
        <v>25</v>
      </c>
      <c r="G14" s="43"/>
      <c r="H14" s="43"/>
      <c r="I14" s="115" t="s">
        <v>26</v>
      </c>
      <c r="J14" s="116" t="str">
        <f>'Rekapitulace stavby'!AN8</f>
        <v>30. 5. 2018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28</v>
      </c>
      <c r="E16" s="43"/>
      <c r="F16" s="43"/>
      <c r="G16" s="43"/>
      <c r="H16" s="43"/>
      <c r="I16" s="115" t="s">
        <v>29</v>
      </c>
      <c r="J16" s="36" t="s">
        <v>30</v>
      </c>
      <c r="K16" s="46"/>
    </row>
    <row r="17" spans="2:11" s="1" customFormat="1" ht="18" customHeight="1">
      <c r="B17" s="42"/>
      <c r="C17" s="43"/>
      <c r="D17" s="43"/>
      <c r="E17" s="36" t="s">
        <v>31</v>
      </c>
      <c r="F17" s="43"/>
      <c r="G17" s="43"/>
      <c r="H17" s="43"/>
      <c r="I17" s="115" t="s">
        <v>32</v>
      </c>
      <c r="J17" s="36" t="s">
        <v>33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34</v>
      </c>
      <c r="E19" s="43"/>
      <c r="F19" s="43"/>
      <c r="G19" s="43"/>
      <c r="H19" s="43"/>
      <c r="I19" s="115" t="s">
        <v>29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32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36</v>
      </c>
      <c r="E22" s="43"/>
      <c r="F22" s="43"/>
      <c r="G22" s="43"/>
      <c r="H22" s="43"/>
      <c r="I22" s="115" t="s">
        <v>29</v>
      </c>
      <c r="J22" s="36" t="s">
        <v>37</v>
      </c>
      <c r="K22" s="46"/>
    </row>
    <row r="23" spans="2:11" s="1" customFormat="1" ht="18" customHeight="1">
      <c r="B23" s="42"/>
      <c r="C23" s="43"/>
      <c r="D23" s="43"/>
      <c r="E23" s="36" t="s">
        <v>38</v>
      </c>
      <c r="F23" s="43"/>
      <c r="G23" s="43"/>
      <c r="H23" s="43"/>
      <c r="I23" s="115" t="s">
        <v>32</v>
      </c>
      <c r="J23" s="36" t="s">
        <v>39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41</v>
      </c>
      <c r="E25" s="43"/>
      <c r="F25" s="43"/>
      <c r="G25" s="43"/>
      <c r="H25" s="43"/>
      <c r="I25" s="114"/>
      <c r="J25" s="43"/>
      <c r="K25" s="46"/>
    </row>
    <row r="26" spans="2:11" s="7" customFormat="1" ht="242.25" customHeight="1">
      <c r="B26" s="117"/>
      <c r="C26" s="118"/>
      <c r="D26" s="118"/>
      <c r="E26" s="330" t="s">
        <v>204</v>
      </c>
      <c r="F26" s="330"/>
      <c r="G26" s="330"/>
      <c r="H26" s="33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43</v>
      </c>
      <c r="E29" s="43"/>
      <c r="F29" s="43"/>
      <c r="G29" s="43"/>
      <c r="H29" s="43"/>
      <c r="I29" s="114"/>
      <c r="J29" s="124">
        <f>ROUND(J91,2)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45</v>
      </c>
      <c r="G31" s="43"/>
      <c r="H31" s="43"/>
      <c r="I31" s="125" t="s">
        <v>44</v>
      </c>
      <c r="J31" s="47" t="s">
        <v>46</v>
      </c>
      <c r="K31" s="46"/>
    </row>
    <row r="32" spans="2:11" s="1" customFormat="1" ht="14.45" customHeight="1">
      <c r="B32" s="42"/>
      <c r="C32" s="43"/>
      <c r="D32" s="50" t="s">
        <v>47</v>
      </c>
      <c r="E32" s="50" t="s">
        <v>48</v>
      </c>
      <c r="F32" s="126">
        <f>ROUND(SUM(BE91:BE303), 2)</f>
        <v>0</v>
      </c>
      <c r="G32" s="43"/>
      <c r="H32" s="43"/>
      <c r="I32" s="127">
        <v>0.21</v>
      </c>
      <c r="J32" s="126">
        <f>ROUND(ROUND((SUM(BE91:BE303)),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49</v>
      </c>
      <c r="F33" s="126">
        <f>ROUND(SUM(BF91:BF303), 2)</f>
        <v>0</v>
      </c>
      <c r="G33" s="43"/>
      <c r="H33" s="43"/>
      <c r="I33" s="127">
        <v>0.15</v>
      </c>
      <c r="J33" s="126">
        <f>ROUND(ROUND((SUM(BF91:BF303)),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50</v>
      </c>
      <c r="F34" s="126">
        <f>ROUND(SUM(BG91:BG303),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51</v>
      </c>
      <c r="F35" s="126">
        <f>ROUND(SUM(BH91:BH303),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52</v>
      </c>
      <c r="F36" s="126">
        <f>ROUND(SUM(BI91:BI303),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53</v>
      </c>
      <c r="E38" s="72"/>
      <c r="F38" s="72"/>
      <c r="G38" s="130" t="s">
        <v>54</v>
      </c>
      <c r="H38" s="131" t="s">
        <v>55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125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16.5" customHeight="1">
      <c r="B47" s="42"/>
      <c r="C47" s="43"/>
      <c r="D47" s="43"/>
      <c r="E47" s="364" t="str">
        <f>E7</f>
        <v>SPŠ a SOU Pelhřimov – oprava kotelny, ul. Růžová, Pelhřimov</v>
      </c>
      <c r="F47" s="365"/>
      <c r="G47" s="365"/>
      <c r="H47" s="365"/>
      <c r="I47" s="114"/>
      <c r="J47" s="43"/>
      <c r="K47" s="46"/>
    </row>
    <row r="48" spans="2:11">
      <c r="B48" s="29"/>
      <c r="C48" s="38" t="s">
        <v>120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16.5" customHeight="1">
      <c r="B49" s="42"/>
      <c r="C49" s="43"/>
      <c r="D49" s="43"/>
      <c r="E49" s="364" t="s">
        <v>202</v>
      </c>
      <c r="F49" s="366"/>
      <c r="G49" s="366"/>
      <c r="H49" s="366"/>
      <c r="I49" s="114"/>
      <c r="J49" s="43"/>
      <c r="K49" s="46"/>
    </row>
    <row r="50" spans="2:47" s="1" customFormat="1" ht="14.45" customHeight="1">
      <c r="B50" s="42"/>
      <c r="C50" s="38" t="s">
        <v>122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17.25" customHeight="1">
      <c r="B51" s="42"/>
      <c r="C51" s="43"/>
      <c r="D51" s="43"/>
      <c r="E51" s="367" t="str">
        <f>E11</f>
        <v>01-0 - Bourací práce</v>
      </c>
      <c r="F51" s="366"/>
      <c r="G51" s="366"/>
      <c r="H51" s="366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24</v>
      </c>
      <c r="D53" s="43"/>
      <c r="E53" s="43"/>
      <c r="F53" s="36" t="str">
        <f>F14</f>
        <v>Pelhřimov, ul. Růžová</v>
      </c>
      <c r="G53" s="43"/>
      <c r="H53" s="43"/>
      <c r="I53" s="115" t="s">
        <v>26</v>
      </c>
      <c r="J53" s="116" t="str">
        <f>IF(J14="","",J14)</f>
        <v>30. 5. 2018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>
      <c r="B55" s="42"/>
      <c r="C55" s="38" t="s">
        <v>28</v>
      </c>
      <c r="D55" s="43"/>
      <c r="E55" s="43"/>
      <c r="F55" s="36" t="str">
        <f>E17</f>
        <v>Kraj Vysočina</v>
      </c>
      <c r="G55" s="43"/>
      <c r="H55" s="43"/>
      <c r="I55" s="115" t="s">
        <v>36</v>
      </c>
      <c r="J55" s="330" t="str">
        <f>E23</f>
        <v>PROJEKT CENTRUM NOVA s.r.o.</v>
      </c>
      <c r="K55" s="46"/>
    </row>
    <row r="56" spans="2:47" s="1" customFormat="1" ht="14.45" customHeight="1">
      <c r="B56" s="42"/>
      <c r="C56" s="38" t="s">
        <v>34</v>
      </c>
      <c r="D56" s="43"/>
      <c r="E56" s="43"/>
      <c r="F56" s="36" t="str">
        <f>IF(E20="","",E20)</f>
        <v/>
      </c>
      <c r="G56" s="43"/>
      <c r="H56" s="43"/>
      <c r="I56" s="114"/>
      <c r="J56" s="368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126</v>
      </c>
      <c r="D58" s="128"/>
      <c r="E58" s="128"/>
      <c r="F58" s="128"/>
      <c r="G58" s="128"/>
      <c r="H58" s="128"/>
      <c r="I58" s="139"/>
      <c r="J58" s="140" t="s">
        <v>127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128</v>
      </c>
      <c r="D60" s="43"/>
      <c r="E60" s="43"/>
      <c r="F60" s="43"/>
      <c r="G60" s="43"/>
      <c r="H60" s="43"/>
      <c r="I60" s="114"/>
      <c r="J60" s="124">
        <f>J91</f>
        <v>0</v>
      </c>
      <c r="K60" s="46"/>
      <c r="AU60" s="25" t="s">
        <v>129</v>
      </c>
    </row>
    <row r="61" spans="2:47" s="8" customFormat="1" ht="24.95" customHeight="1">
      <c r="B61" s="143"/>
      <c r="C61" s="144"/>
      <c r="D61" s="145" t="s">
        <v>205</v>
      </c>
      <c r="E61" s="146"/>
      <c r="F61" s="146"/>
      <c r="G61" s="146"/>
      <c r="H61" s="146"/>
      <c r="I61" s="147"/>
      <c r="J61" s="148">
        <f>J92</f>
        <v>0</v>
      </c>
      <c r="K61" s="149"/>
    </row>
    <row r="62" spans="2:47" s="9" customFormat="1" ht="19.899999999999999" customHeight="1">
      <c r="B62" s="150"/>
      <c r="C62" s="151"/>
      <c r="D62" s="152" t="s">
        <v>206</v>
      </c>
      <c r="E62" s="153"/>
      <c r="F62" s="153"/>
      <c r="G62" s="153"/>
      <c r="H62" s="153"/>
      <c r="I62" s="154"/>
      <c r="J62" s="155">
        <f>J93</f>
        <v>0</v>
      </c>
      <c r="K62" s="156"/>
    </row>
    <row r="63" spans="2:47" s="9" customFormat="1" ht="19.899999999999999" customHeight="1">
      <c r="B63" s="150"/>
      <c r="C63" s="151"/>
      <c r="D63" s="152" t="s">
        <v>207</v>
      </c>
      <c r="E63" s="153"/>
      <c r="F63" s="153"/>
      <c r="G63" s="153"/>
      <c r="H63" s="153"/>
      <c r="I63" s="154"/>
      <c r="J63" s="155">
        <f>J111</f>
        <v>0</v>
      </c>
      <c r="K63" s="156"/>
    </row>
    <row r="64" spans="2:47" s="9" customFormat="1" ht="19.899999999999999" customHeight="1">
      <c r="B64" s="150"/>
      <c r="C64" s="151"/>
      <c r="D64" s="152" t="s">
        <v>208</v>
      </c>
      <c r="E64" s="153"/>
      <c r="F64" s="153"/>
      <c r="G64" s="153"/>
      <c r="H64" s="153"/>
      <c r="I64" s="154"/>
      <c r="J64" s="155">
        <f>J257</f>
        <v>0</v>
      </c>
      <c r="K64" s="156"/>
    </row>
    <row r="65" spans="2:12" s="9" customFormat="1" ht="19.899999999999999" customHeight="1">
      <c r="B65" s="150"/>
      <c r="C65" s="151"/>
      <c r="D65" s="152" t="s">
        <v>209</v>
      </c>
      <c r="E65" s="153"/>
      <c r="F65" s="153"/>
      <c r="G65" s="153"/>
      <c r="H65" s="153"/>
      <c r="I65" s="154"/>
      <c r="J65" s="155">
        <f>J268</f>
        <v>0</v>
      </c>
      <c r="K65" s="156"/>
    </row>
    <row r="66" spans="2:12" s="8" customFormat="1" ht="24.95" customHeight="1">
      <c r="B66" s="143"/>
      <c r="C66" s="144"/>
      <c r="D66" s="145" t="s">
        <v>210</v>
      </c>
      <c r="E66" s="146"/>
      <c r="F66" s="146"/>
      <c r="G66" s="146"/>
      <c r="H66" s="146"/>
      <c r="I66" s="147"/>
      <c r="J66" s="148">
        <f>J271</f>
        <v>0</v>
      </c>
      <c r="K66" s="149"/>
    </row>
    <row r="67" spans="2:12" s="9" customFormat="1" ht="19.899999999999999" customHeight="1">
      <c r="B67" s="150"/>
      <c r="C67" s="151"/>
      <c r="D67" s="152" t="s">
        <v>211</v>
      </c>
      <c r="E67" s="153"/>
      <c r="F67" s="153"/>
      <c r="G67" s="153"/>
      <c r="H67" s="153"/>
      <c r="I67" s="154"/>
      <c r="J67" s="155">
        <f>J272</f>
        <v>0</v>
      </c>
      <c r="K67" s="156"/>
    </row>
    <row r="68" spans="2:12" s="9" customFormat="1" ht="19.899999999999999" customHeight="1">
      <c r="B68" s="150"/>
      <c r="C68" s="151"/>
      <c r="D68" s="152" t="s">
        <v>212</v>
      </c>
      <c r="E68" s="153"/>
      <c r="F68" s="153"/>
      <c r="G68" s="153"/>
      <c r="H68" s="153"/>
      <c r="I68" s="154"/>
      <c r="J68" s="155">
        <f>J279</f>
        <v>0</v>
      </c>
      <c r="K68" s="156"/>
    </row>
    <row r="69" spans="2:12" s="9" customFormat="1" ht="19.899999999999999" customHeight="1">
      <c r="B69" s="150"/>
      <c r="C69" s="151"/>
      <c r="D69" s="152" t="s">
        <v>213</v>
      </c>
      <c r="E69" s="153"/>
      <c r="F69" s="153"/>
      <c r="G69" s="153"/>
      <c r="H69" s="153"/>
      <c r="I69" s="154"/>
      <c r="J69" s="155">
        <f>J282</f>
        <v>0</v>
      </c>
      <c r="K69" s="156"/>
    </row>
    <row r="70" spans="2:12" s="1" customFormat="1" ht="21.75" customHeight="1">
      <c r="B70" s="42"/>
      <c r="C70" s="43"/>
      <c r="D70" s="43"/>
      <c r="E70" s="43"/>
      <c r="F70" s="43"/>
      <c r="G70" s="43"/>
      <c r="H70" s="43"/>
      <c r="I70" s="114"/>
      <c r="J70" s="43"/>
      <c r="K70" s="4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35"/>
      <c r="J71" s="58"/>
      <c r="K71" s="59"/>
    </row>
    <row r="75" spans="2:12" s="1" customFormat="1" ht="6.95" customHeight="1">
      <c r="B75" s="60"/>
      <c r="C75" s="61"/>
      <c r="D75" s="61"/>
      <c r="E75" s="61"/>
      <c r="F75" s="61"/>
      <c r="G75" s="61"/>
      <c r="H75" s="61"/>
      <c r="I75" s="136"/>
      <c r="J75" s="61"/>
      <c r="K75" s="61"/>
      <c r="L75" s="42"/>
    </row>
    <row r="76" spans="2:12" s="1" customFormat="1" ht="36.950000000000003" customHeight="1">
      <c r="B76" s="42"/>
      <c r="C76" s="62" t="s">
        <v>132</v>
      </c>
      <c r="L76" s="42"/>
    </row>
    <row r="77" spans="2:12" s="1" customFormat="1" ht="6.95" customHeight="1">
      <c r="B77" s="42"/>
      <c r="L77" s="42"/>
    </row>
    <row r="78" spans="2:12" s="1" customFormat="1" ht="14.45" customHeight="1">
      <c r="B78" s="42"/>
      <c r="C78" s="64" t="s">
        <v>19</v>
      </c>
      <c r="L78" s="42"/>
    </row>
    <row r="79" spans="2:12" s="1" customFormat="1" ht="16.5" customHeight="1">
      <c r="B79" s="42"/>
      <c r="E79" s="369" t="str">
        <f>E7</f>
        <v>SPŠ a SOU Pelhřimov – oprava kotelny, ul. Růžová, Pelhřimov</v>
      </c>
      <c r="F79" s="370"/>
      <c r="G79" s="370"/>
      <c r="H79" s="370"/>
      <c r="L79" s="42"/>
    </row>
    <row r="80" spans="2:12">
      <c r="B80" s="29"/>
      <c r="C80" s="64" t="s">
        <v>120</v>
      </c>
      <c r="L80" s="29"/>
    </row>
    <row r="81" spans="2:65" s="1" customFormat="1" ht="16.5" customHeight="1">
      <c r="B81" s="42"/>
      <c r="E81" s="369" t="s">
        <v>202</v>
      </c>
      <c r="F81" s="371"/>
      <c r="G81" s="371"/>
      <c r="H81" s="371"/>
      <c r="L81" s="42"/>
    </row>
    <row r="82" spans="2:65" s="1" customFormat="1" ht="14.45" customHeight="1">
      <c r="B82" s="42"/>
      <c r="C82" s="64" t="s">
        <v>122</v>
      </c>
      <c r="L82" s="42"/>
    </row>
    <row r="83" spans="2:65" s="1" customFormat="1" ht="17.25" customHeight="1">
      <c r="B83" s="42"/>
      <c r="E83" s="341" t="str">
        <f>E11</f>
        <v>01-0 - Bourací práce</v>
      </c>
      <c r="F83" s="371"/>
      <c r="G83" s="371"/>
      <c r="H83" s="371"/>
      <c r="L83" s="42"/>
    </row>
    <row r="84" spans="2:65" s="1" customFormat="1" ht="6.95" customHeight="1">
      <c r="B84" s="42"/>
      <c r="L84" s="42"/>
    </row>
    <row r="85" spans="2:65" s="1" customFormat="1" ht="18" customHeight="1">
      <c r="B85" s="42"/>
      <c r="C85" s="64" t="s">
        <v>24</v>
      </c>
      <c r="F85" s="157" t="str">
        <f>F14</f>
        <v>Pelhřimov, ul. Růžová</v>
      </c>
      <c r="I85" s="158" t="s">
        <v>26</v>
      </c>
      <c r="J85" s="68" t="str">
        <f>IF(J14="","",J14)</f>
        <v>30. 5. 2018</v>
      </c>
      <c r="L85" s="42"/>
    </row>
    <row r="86" spans="2:65" s="1" customFormat="1" ht="6.95" customHeight="1">
      <c r="B86" s="42"/>
      <c r="L86" s="42"/>
    </row>
    <row r="87" spans="2:65" s="1" customFormat="1">
      <c r="B87" s="42"/>
      <c r="C87" s="64" t="s">
        <v>28</v>
      </c>
      <c r="F87" s="157" t="str">
        <f>E17</f>
        <v>Kraj Vysočina</v>
      </c>
      <c r="I87" s="158" t="s">
        <v>36</v>
      </c>
      <c r="J87" s="157" t="str">
        <f>E23</f>
        <v>PROJEKT CENTRUM NOVA s.r.o.</v>
      </c>
      <c r="L87" s="42"/>
    </row>
    <row r="88" spans="2:65" s="1" customFormat="1" ht="14.45" customHeight="1">
      <c r="B88" s="42"/>
      <c r="C88" s="64" t="s">
        <v>34</v>
      </c>
      <c r="F88" s="157" t="str">
        <f>IF(E20="","",E20)</f>
        <v/>
      </c>
      <c r="L88" s="42"/>
    </row>
    <row r="89" spans="2:65" s="1" customFormat="1" ht="10.35" customHeight="1">
      <c r="B89" s="42"/>
      <c r="L89" s="42"/>
    </row>
    <row r="90" spans="2:65" s="10" customFormat="1" ht="29.25" customHeight="1">
      <c r="B90" s="159"/>
      <c r="C90" s="160" t="s">
        <v>133</v>
      </c>
      <c r="D90" s="161" t="s">
        <v>62</v>
      </c>
      <c r="E90" s="161" t="s">
        <v>58</v>
      </c>
      <c r="F90" s="161" t="s">
        <v>134</v>
      </c>
      <c r="G90" s="161" t="s">
        <v>135</v>
      </c>
      <c r="H90" s="161" t="s">
        <v>136</v>
      </c>
      <c r="I90" s="162" t="s">
        <v>137</v>
      </c>
      <c r="J90" s="161" t="s">
        <v>127</v>
      </c>
      <c r="K90" s="163" t="s">
        <v>138</v>
      </c>
      <c r="L90" s="159"/>
      <c r="M90" s="74" t="s">
        <v>139</v>
      </c>
      <c r="N90" s="75" t="s">
        <v>47</v>
      </c>
      <c r="O90" s="75" t="s">
        <v>140</v>
      </c>
      <c r="P90" s="75" t="s">
        <v>141</v>
      </c>
      <c r="Q90" s="75" t="s">
        <v>142</v>
      </c>
      <c r="R90" s="75" t="s">
        <v>143</v>
      </c>
      <c r="S90" s="75" t="s">
        <v>144</v>
      </c>
      <c r="T90" s="76" t="s">
        <v>145</v>
      </c>
    </row>
    <row r="91" spans="2:65" s="1" customFormat="1" ht="29.25" customHeight="1">
      <c r="B91" s="42"/>
      <c r="C91" s="78" t="s">
        <v>128</v>
      </c>
      <c r="J91" s="164">
        <f>BK91</f>
        <v>0</v>
      </c>
      <c r="L91" s="42"/>
      <c r="M91" s="77"/>
      <c r="N91" s="69"/>
      <c r="O91" s="69"/>
      <c r="P91" s="165">
        <f>P92+P271</f>
        <v>0</v>
      </c>
      <c r="Q91" s="69"/>
      <c r="R91" s="165">
        <f>R92+R271</f>
        <v>0.37656415999999998</v>
      </c>
      <c r="S91" s="69"/>
      <c r="T91" s="166">
        <f>T92+T271</f>
        <v>64.622887719999994</v>
      </c>
      <c r="AT91" s="25" t="s">
        <v>76</v>
      </c>
      <c r="AU91" s="25" t="s">
        <v>129</v>
      </c>
      <c r="BK91" s="167">
        <f>BK92+BK271</f>
        <v>0</v>
      </c>
    </row>
    <row r="92" spans="2:65" s="11" customFormat="1" ht="37.35" customHeight="1">
      <c r="B92" s="168"/>
      <c r="D92" s="169" t="s">
        <v>76</v>
      </c>
      <c r="E92" s="170" t="s">
        <v>214</v>
      </c>
      <c r="F92" s="170" t="s">
        <v>215</v>
      </c>
      <c r="I92" s="171"/>
      <c r="J92" s="172">
        <f>BK92</f>
        <v>0</v>
      </c>
      <c r="L92" s="168"/>
      <c r="M92" s="173"/>
      <c r="N92" s="174"/>
      <c r="O92" s="174"/>
      <c r="P92" s="175">
        <f>P93+P111+P257+P268</f>
        <v>0</v>
      </c>
      <c r="Q92" s="174"/>
      <c r="R92" s="175">
        <f>R93+R111+R257+R268</f>
        <v>2.8288199999999999E-2</v>
      </c>
      <c r="S92" s="174"/>
      <c r="T92" s="176">
        <f>T93+T111+T257+T268</f>
        <v>64.231291999999996</v>
      </c>
      <c r="AR92" s="169" t="s">
        <v>84</v>
      </c>
      <c r="AT92" s="177" t="s">
        <v>76</v>
      </c>
      <c r="AU92" s="177" t="s">
        <v>77</v>
      </c>
      <c r="AY92" s="169" t="s">
        <v>149</v>
      </c>
      <c r="BK92" s="178">
        <f>BK93+BK111+BK257+BK268</f>
        <v>0</v>
      </c>
    </row>
    <row r="93" spans="2:65" s="11" customFormat="1" ht="19.899999999999999" customHeight="1">
      <c r="B93" s="168"/>
      <c r="D93" s="169" t="s">
        <v>76</v>
      </c>
      <c r="E93" s="179" t="s">
        <v>84</v>
      </c>
      <c r="F93" s="179" t="s">
        <v>216</v>
      </c>
      <c r="I93" s="171"/>
      <c r="J93" s="180">
        <f>BK93</f>
        <v>0</v>
      </c>
      <c r="L93" s="168"/>
      <c r="M93" s="173"/>
      <c r="N93" s="174"/>
      <c r="O93" s="174"/>
      <c r="P93" s="175">
        <f>SUM(P94:P110)</f>
        <v>0</v>
      </c>
      <c r="Q93" s="174"/>
      <c r="R93" s="175">
        <f>SUM(R94:R110)</f>
        <v>0</v>
      </c>
      <c r="S93" s="174"/>
      <c r="T93" s="176">
        <f>SUM(T94:T110)</f>
        <v>0</v>
      </c>
      <c r="AR93" s="169" t="s">
        <v>84</v>
      </c>
      <c r="AT93" s="177" t="s">
        <v>76</v>
      </c>
      <c r="AU93" s="177" t="s">
        <v>84</v>
      </c>
      <c r="AY93" s="169" t="s">
        <v>149</v>
      </c>
      <c r="BK93" s="178">
        <f>SUM(BK94:BK110)</f>
        <v>0</v>
      </c>
    </row>
    <row r="94" spans="2:65" s="1" customFormat="1" ht="16.5" customHeight="1">
      <c r="B94" s="181"/>
      <c r="C94" s="182" t="s">
        <v>84</v>
      </c>
      <c r="D94" s="182" t="s">
        <v>151</v>
      </c>
      <c r="E94" s="183" t="s">
        <v>217</v>
      </c>
      <c r="F94" s="184" t="s">
        <v>218</v>
      </c>
      <c r="G94" s="185" t="s">
        <v>219</v>
      </c>
      <c r="H94" s="186">
        <v>0.9</v>
      </c>
      <c r="I94" s="187"/>
      <c r="J94" s="188">
        <f>ROUND(I94*H94,2)</f>
        <v>0</v>
      </c>
      <c r="K94" s="184" t="s">
        <v>220</v>
      </c>
      <c r="L94" s="42"/>
      <c r="M94" s="189" t="s">
        <v>5</v>
      </c>
      <c r="N94" s="190" t="s">
        <v>48</v>
      </c>
      <c r="O94" s="43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AR94" s="25" t="s">
        <v>148</v>
      </c>
      <c r="AT94" s="25" t="s">
        <v>151</v>
      </c>
      <c r="AU94" s="25" t="s">
        <v>89</v>
      </c>
      <c r="AY94" s="25" t="s">
        <v>149</v>
      </c>
      <c r="BE94" s="193">
        <f>IF(N94="základní",J94,0)</f>
        <v>0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25" t="s">
        <v>84</v>
      </c>
      <c r="BK94" s="193">
        <f>ROUND(I94*H94,2)</f>
        <v>0</v>
      </c>
      <c r="BL94" s="25" t="s">
        <v>148</v>
      </c>
      <c r="BM94" s="25" t="s">
        <v>221</v>
      </c>
    </row>
    <row r="95" spans="2:65" s="1" customFormat="1" ht="27">
      <c r="B95" s="42"/>
      <c r="D95" s="194" t="s">
        <v>156</v>
      </c>
      <c r="F95" s="195" t="s">
        <v>222</v>
      </c>
      <c r="I95" s="196"/>
      <c r="L95" s="42"/>
      <c r="M95" s="197"/>
      <c r="N95" s="43"/>
      <c r="O95" s="43"/>
      <c r="P95" s="43"/>
      <c r="Q95" s="43"/>
      <c r="R95" s="43"/>
      <c r="S95" s="43"/>
      <c r="T95" s="71"/>
      <c r="AT95" s="25" t="s">
        <v>156</v>
      </c>
      <c r="AU95" s="25" t="s">
        <v>89</v>
      </c>
    </row>
    <row r="96" spans="2:65" s="12" customFormat="1" ht="13.5">
      <c r="B96" s="201"/>
      <c r="D96" s="194" t="s">
        <v>223</v>
      </c>
      <c r="E96" s="202" t="s">
        <v>5</v>
      </c>
      <c r="F96" s="203" t="s">
        <v>224</v>
      </c>
      <c r="H96" s="202" t="s">
        <v>5</v>
      </c>
      <c r="I96" s="204"/>
      <c r="L96" s="201"/>
      <c r="M96" s="205"/>
      <c r="N96" s="206"/>
      <c r="O96" s="206"/>
      <c r="P96" s="206"/>
      <c r="Q96" s="206"/>
      <c r="R96" s="206"/>
      <c r="S96" s="206"/>
      <c r="T96" s="207"/>
      <c r="AT96" s="202" t="s">
        <v>223</v>
      </c>
      <c r="AU96" s="202" t="s">
        <v>89</v>
      </c>
      <c r="AV96" s="12" t="s">
        <v>84</v>
      </c>
      <c r="AW96" s="12" t="s">
        <v>40</v>
      </c>
      <c r="AX96" s="12" t="s">
        <v>77</v>
      </c>
      <c r="AY96" s="202" t="s">
        <v>149</v>
      </c>
    </row>
    <row r="97" spans="2:65" s="13" customFormat="1" ht="13.5">
      <c r="B97" s="208"/>
      <c r="D97" s="194" t="s">
        <v>223</v>
      </c>
      <c r="E97" s="209" t="s">
        <v>5</v>
      </c>
      <c r="F97" s="210" t="s">
        <v>225</v>
      </c>
      <c r="H97" s="211">
        <v>0.9</v>
      </c>
      <c r="I97" s="212"/>
      <c r="L97" s="208"/>
      <c r="M97" s="213"/>
      <c r="N97" s="214"/>
      <c r="O97" s="214"/>
      <c r="P97" s="214"/>
      <c r="Q97" s="214"/>
      <c r="R97" s="214"/>
      <c r="S97" s="214"/>
      <c r="T97" s="215"/>
      <c r="AT97" s="209" t="s">
        <v>223</v>
      </c>
      <c r="AU97" s="209" t="s">
        <v>89</v>
      </c>
      <c r="AV97" s="13" t="s">
        <v>89</v>
      </c>
      <c r="AW97" s="13" t="s">
        <v>40</v>
      </c>
      <c r="AX97" s="13" t="s">
        <v>77</v>
      </c>
      <c r="AY97" s="209" t="s">
        <v>149</v>
      </c>
    </row>
    <row r="98" spans="2:65" s="14" customFormat="1" ht="13.5">
      <c r="B98" s="216"/>
      <c r="D98" s="194" t="s">
        <v>223</v>
      </c>
      <c r="E98" s="217" t="s">
        <v>5</v>
      </c>
      <c r="F98" s="218" t="s">
        <v>226</v>
      </c>
      <c r="H98" s="219">
        <v>0.9</v>
      </c>
      <c r="I98" s="220"/>
      <c r="L98" s="216"/>
      <c r="M98" s="221"/>
      <c r="N98" s="222"/>
      <c r="O98" s="222"/>
      <c r="P98" s="222"/>
      <c r="Q98" s="222"/>
      <c r="R98" s="222"/>
      <c r="S98" s="222"/>
      <c r="T98" s="223"/>
      <c r="AT98" s="217" t="s">
        <v>223</v>
      </c>
      <c r="AU98" s="217" t="s">
        <v>89</v>
      </c>
      <c r="AV98" s="14" t="s">
        <v>148</v>
      </c>
      <c r="AW98" s="14" t="s">
        <v>40</v>
      </c>
      <c r="AX98" s="14" t="s">
        <v>84</v>
      </c>
      <c r="AY98" s="217" t="s">
        <v>149</v>
      </c>
    </row>
    <row r="99" spans="2:65" s="1" customFormat="1" ht="16.5" customHeight="1">
      <c r="B99" s="181"/>
      <c r="C99" s="182" t="s">
        <v>89</v>
      </c>
      <c r="D99" s="182" t="s">
        <v>151</v>
      </c>
      <c r="E99" s="183" t="s">
        <v>227</v>
      </c>
      <c r="F99" s="184" t="s">
        <v>228</v>
      </c>
      <c r="G99" s="185" t="s">
        <v>219</v>
      </c>
      <c r="H99" s="186">
        <v>0.9</v>
      </c>
      <c r="I99" s="187"/>
      <c r="J99" s="188">
        <f>ROUND(I99*H99,2)</f>
        <v>0</v>
      </c>
      <c r="K99" s="184" t="s">
        <v>220</v>
      </c>
      <c r="L99" s="42"/>
      <c r="M99" s="189" t="s">
        <v>5</v>
      </c>
      <c r="N99" s="190" t="s">
        <v>48</v>
      </c>
      <c r="O99" s="43"/>
      <c r="P99" s="191">
        <f>O99*H99</f>
        <v>0</v>
      </c>
      <c r="Q99" s="191">
        <v>0</v>
      </c>
      <c r="R99" s="191">
        <f>Q99*H99</f>
        <v>0</v>
      </c>
      <c r="S99" s="191">
        <v>0</v>
      </c>
      <c r="T99" s="192">
        <f>S99*H99</f>
        <v>0</v>
      </c>
      <c r="AR99" s="25" t="s">
        <v>148</v>
      </c>
      <c r="AT99" s="25" t="s">
        <v>151</v>
      </c>
      <c r="AU99" s="25" t="s">
        <v>89</v>
      </c>
      <c r="AY99" s="25" t="s">
        <v>149</v>
      </c>
      <c r="BE99" s="193">
        <f>IF(N99="základní",J99,0)</f>
        <v>0</v>
      </c>
      <c r="BF99" s="193">
        <f>IF(N99="snížená",J99,0)</f>
        <v>0</v>
      </c>
      <c r="BG99" s="193">
        <f>IF(N99="zákl. přenesená",J99,0)</f>
        <v>0</v>
      </c>
      <c r="BH99" s="193">
        <f>IF(N99="sníž. přenesená",J99,0)</f>
        <v>0</v>
      </c>
      <c r="BI99" s="193">
        <f>IF(N99="nulová",J99,0)</f>
        <v>0</v>
      </c>
      <c r="BJ99" s="25" t="s">
        <v>84</v>
      </c>
      <c r="BK99" s="193">
        <f>ROUND(I99*H99,2)</f>
        <v>0</v>
      </c>
      <c r="BL99" s="25" t="s">
        <v>148</v>
      </c>
      <c r="BM99" s="25" t="s">
        <v>229</v>
      </c>
    </row>
    <row r="100" spans="2:65" s="1" customFormat="1" ht="27">
      <c r="B100" s="42"/>
      <c r="D100" s="194" t="s">
        <v>156</v>
      </c>
      <c r="F100" s="195" t="s">
        <v>230</v>
      </c>
      <c r="I100" s="196"/>
      <c r="L100" s="42"/>
      <c r="M100" s="197"/>
      <c r="N100" s="43"/>
      <c r="O100" s="43"/>
      <c r="P100" s="43"/>
      <c r="Q100" s="43"/>
      <c r="R100" s="43"/>
      <c r="S100" s="43"/>
      <c r="T100" s="71"/>
      <c r="AT100" s="25" t="s">
        <v>156</v>
      </c>
      <c r="AU100" s="25" t="s">
        <v>89</v>
      </c>
    </row>
    <row r="101" spans="2:65" s="1" customFormat="1" ht="25.5" customHeight="1">
      <c r="B101" s="181"/>
      <c r="C101" s="182" t="s">
        <v>162</v>
      </c>
      <c r="D101" s="182" t="s">
        <v>151</v>
      </c>
      <c r="E101" s="183" t="s">
        <v>231</v>
      </c>
      <c r="F101" s="184" t="s">
        <v>232</v>
      </c>
      <c r="G101" s="185" t="s">
        <v>219</v>
      </c>
      <c r="H101" s="186">
        <v>1.8</v>
      </c>
      <c r="I101" s="187"/>
      <c r="J101" s="188">
        <f>ROUND(I101*H101,2)</f>
        <v>0</v>
      </c>
      <c r="K101" s="184" t="s">
        <v>220</v>
      </c>
      <c r="L101" s="42"/>
      <c r="M101" s="189" t="s">
        <v>5</v>
      </c>
      <c r="N101" s="190" t="s">
        <v>48</v>
      </c>
      <c r="O101" s="43"/>
      <c r="P101" s="191">
        <f>O101*H101</f>
        <v>0</v>
      </c>
      <c r="Q101" s="191">
        <v>0</v>
      </c>
      <c r="R101" s="191">
        <f>Q101*H101</f>
        <v>0</v>
      </c>
      <c r="S101" s="191">
        <v>0</v>
      </c>
      <c r="T101" s="192">
        <f>S101*H101</f>
        <v>0</v>
      </c>
      <c r="AR101" s="25" t="s">
        <v>148</v>
      </c>
      <c r="AT101" s="25" t="s">
        <v>151</v>
      </c>
      <c r="AU101" s="25" t="s">
        <v>89</v>
      </c>
      <c r="AY101" s="25" t="s">
        <v>149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25" t="s">
        <v>84</v>
      </c>
      <c r="BK101" s="193">
        <f>ROUND(I101*H101,2)</f>
        <v>0</v>
      </c>
      <c r="BL101" s="25" t="s">
        <v>148</v>
      </c>
      <c r="BM101" s="25" t="s">
        <v>233</v>
      </c>
    </row>
    <row r="102" spans="2:65" s="1" customFormat="1" ht="40.5">
      <c r="B102" s="42"/>
      <c r="D102" s="194" t="s">
        <v>156</v>
      </c>
      <c r="F102" s="195" t="s">
        <v>234</v>
      </c>
      <c r="I102" s="196"/>
      <c r="L102" s="42"/>
      <c r="M102" s="197"/>
      <c r="N102" s="43"/>
      <c r="O102" s="43"/>
      <c r="P102" s="43"/>
      <c r="Q102" s="43"/>
      <c r="R102" s="43"/>
      <c r="S102" s="43"/>
      <c r="T102" s="71"/>
      <c r="AT102" s="25" t="s">
        <v>156</v>
      </c>
      <c r="AU102" s="25" t="s">
        <v>89</v>
      </c>
    </row>
    <row r="103" spans="2:65" s="13" customFormat="1" ht="13.5">
      <c r="B103" s="208"/>
      <c r="D103" s="194" t="s">
        <v>223</v>
      </c>
      <c r="E103" s="209" t="s">
        <v>5</v>
      </c>
      <c r="F103" s="210" t="s">
        <v>235</v>
      </c>
      <c r="H103" s="211">
        <v>1.8</v>
      </c>
      <c r="I103" s="212"/>
      <c r="L103" s="208"/>
      <c r="M103" s="213"/>
      <c r="N103" s="214"/>
      <c r="O103" s="214"/>
      <c r="P103" s="214"/>
      <c r="Q103" s="214"/>
      <c r="R103" s="214"/>
      <c r="S103" s="214"/>
      <c r="T103" s="215"/>
      <c r="AT103" s="209" t="s">
        <v>223</v>
      </c>
      <c r="AU103" s="209" t="s">
        <v>89</v>
      </c>
      <c r="AV103" s="13" t="s">
        <v>89</v>
      </c>
      <c r="AW103" s="13" t="s">
        <v>40</v>
      </c>
      <c r="AX103" s="13" t="s">
        <v>77</v>
      </c>
      <c r="AY103" s="209" t="s">
        <v>149</v>
      </c>
    </row>
    <row r="104" spans="2:65" s="14" customFormat="1" ht="13.5">
      <c r="B104" s="216"/>
      <c r="D104" s="194" t="s">
        <v>223</v>
      </c>
      <c r="E104" s="217" t="s">
        <v>5</v>
      </c>
      <c r="F104" s="218" t="s">
        <v>226</v>
      </c>
      <c r="H104" s="219">
        <v>1.8</v>
      </c>
      <c r="I104" s="220"/>
      <c r="L104" s="216"/>
      <c r="M104" s="221"/>
      <c r="N104" s="222"/>
      <c r="O104" s="222"/>
      <c r="P104" s="222"/>
      <c r="Q104" s="222"/>
      <c r="R104" s="222"/>
      <c r="S104" s="222"/>
      <c r="T104" s="223"/>
      <c r="AT104" s="217" t="s">
        <v>223</v>
      </c>
      <c r="AU104" s="217" t="s">
        <v>89</v>
      </c>
      <c r="AV104" s="14" t="s">
        <v>148</v>
      </c>
      <c r="AW104" s="14" t="s">
        <v>40</v>
      </c>
      <c r="AX104" s="14" t="s">
        <v>84</v>
      </c>
      <c r="AY104" s="217" t="s">
        <v>149</v>
      </c>
    </row>
    <row r="105" spans="2:65" s="1" customFormat="1" ht="16.5" customHeight="1">
      <c r="B105" s="181"/>
      <c r="C105" s="182" t="s">
        <v>148</v>
      </c>
      <c r="D105" s="182" t="s">
        <v>151</v>
      </c>
      <c r="E105" s="183" t="s">
        <v>236</v>
      </c>
      <c r="F105" s="184" t="s">
        <v>237</v>
      </c>
      <c r="G105" s="185" t="s">
        <v>219</v>
      </c>
      <c r="H105" s="186">
        <v>0.9</v>
      </c>
      <c r="I105" s="187"/>
      <c r="J105" s="188">
        <f>ROUND(I105*H105,2)</f>
        <v>0</v>
      </c>
      <c r="K105" s="184" t="s">
        <v>220</v>
      </c>
      <c r="L105" s="42"/>
      <c r="M105" s="189" t="s">
        <v>5</v>
      </c>
      <c r="N105" s="190" t="s">
        <v>48</v>
      </c>
      <c r="O105" s="43"/>
      <c r="P105" s="191">
        <f>O105*H105</f>
        <v>0</v>
      </c>
      <c r="Q105" s="191">
        <v>0</v>
      </c>
      <c r="R105" s="191">
        <f>Q105*H105</f>
        <v>0</v>
      </c>
      <c r="S105" s="191">
        <v>0</v>
      </c>
      <c r="T105" s="192">
        <f>S105*H105</f>
        <v>0</v>
      </c>
      <c r="AR105" s="25" t="s">
        <v>148</v>
      </c>
      <c r="AT105" s="25" t="s">
        <v>151</v>
      </c>
      <c r="AU105" s="25" t="s">
        <v>89</v>
      </c>
      <c r="AY105" s="25" t="s">
        <v>149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25" t="s">
        <v>84</v>
      </c>
      <c r="BK105" s="193">
        <f>ROUND(I105*H105,2)</f>
        <v>0</v>
      </c>
      <c r="BL105" s="25" t="s">
        <v>148</v>
      </c>
      <c r="BM105" s="25" t="s">
        <v>238</v>
      </c>
    </row>
    <row r="106" spans="2:65" s="1" customFormat="1" ht="40.5">
      <c r="B106" s="42"/>
      <c r="D106" s="194" t="s">
        <v>156</v>
      </c>
      <c r="F106" s="195" t="s">
        <v>239</v>
      </c>
      <c r="I106" s="196"/>
      <c r="L106" s="42"/>
      <c r="M106" s="197"/>
      <c r="N106" s="43"/>
      <c r="O106" s="43"/>
      <c r="P106" s="43"/>
      <c r="Q106" s="43"/>
      <c r="R106" s="43"/>
      <c r="S106" s="43"/>
      <c r="T106" s="71"/>
      <c r="AT106" s="25" t="s">
        <v>156</v>
      </c>
      <c r="AU106" s="25" t="s">
        <v>89</v>
      </c>
    </row>
    <row r="107" spans="2:65" s="1" customFormat="1" ht="16.5" customHeight="1">
      <c r="B107" s="181"/>
      <c r="C107" s="182" t="s">
        <v>171</v>
      </c>
      <c r="D107" s="182" t="s">
        <v>151</v>
      </c>
      <c r="E107" s="183" t="s">
        <v>240</v>
      </c>
      <c r="F107" s="184" t="s">
        <v>241</v>
      </c>
      <c r="G107" s="185" t="s">
        <v>242</v>
      </c>
      <c r="H107" s="186">
        <v>1.89</v>
      </c>
      <c r="I107" s="187"/>
      <c r="J107" s="188">
        <f>ROUND(I107*H107,2)</f>
        <v>0</v>
      </c>
      <c r="K107" s="184" t="s">
        <v>220</v>
      </c>
      <c r="L107" s="42"/>
      <c r="M107" s="189" t="s">
        <v>5</v>
      </c>
      <c r="N107" s="190" t="s">
        <v>48</v>
      </c>
      <c r="O107" s="43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AR107" s="25" t="s">
        <v>148</v>
      </c>
      <c r="AT107" s="25" t="s">
        <v>151</v>
      </c>
      <c r="AU107" s="25" t="s">
        <v>89</v>
      </c>
      <c r="AY107" s="25" t="s">
        <v>149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25" t="s">
        <v>84</v>
      </c>
      <c r="BK107" s="193">
        <f>ROUND(I107*H107,2)</f>
        <v>0</v>
      </c>
      <c r="BL107" s="25" t="s">
        <v>148</v>
      </c>
      <c r="BM107" s="25" t="s">
        <v>243</v>
      </c>
    </row>
    <row r="108" spans="2:65" s="1" customFormat="1" ht="13.5">
      <c r="B108" s="42"/>
      <c r="D108" s="194" t="s">
        <v>156</v>
      </c>
      <c r="F108" s="195" t="s">
        <v>244</v>
      </c>
      <c r="I108" s="196"/>
      <c r="L108" s="42"/>
      <c r="M108" s="197"/>
      <c r="N108" s="43"/>
      <c r="O108" s="43"/>
      <c r="P108" s="43"/>
      <c r="Q108" s="43"/>
      <c r="R108" s="43"/>
      <c r="S108" s="43"/>
      <c r="T108" s="71"/>
      <c r="AT108" s="25" t="s">
        <v>156</v>
      </c>
      <c r="AU108" s="25" t="s">
        <v>89</v>
      </c>
    </row>
    <row r="109" spans="2:65" s="13" customFormat="1" ht="13.5">
      <c r="B109" s="208"/>
      <c r="D109" s="194" t="s">
        <v>223</v>
      </c>
      <c r="E109" s="209" t="s">
        <v>5</v>
      </c>
      <c r="F109" s="210" t="s">
        <v>245</v>
      </c>
      <c r="H109" s="211">
        <v>1.89</v>
      </c>
      <c r="I109" s="212"/>
      <c r="L109" s="208"/>
      <c r="M109" s="213"/>
      <c r="N109" s="214"/>
      <c r="O109" s="214"/>
      <c r="P109" s="214"/>
      <c r="Q109" s="214"/>
      <c r="R109" s="214"/>
      <c r="S109" s="214"/>
      <c r="T109" s="215"/>
      <c r="AT109" s="209" t="s">
        <v>223</v>
      </c>
      <c r="AU109" s="209" t="s">
        <v>89</v>
      </c>
      <c r="AV109" s="13" t="s">
        <v>89</v>
      </c>
      <c r="AW109" s="13" t="s">
        <v>40</v>
      </c>
      <c r="AX109" s="13" t="s">
        <v>77</v>
      </c>
      <c r="AY109" s="209" t="s">
        <v>149</v>
      </c>
    </row>
    <row r="110" spans="2:65" s="14" customFormat="1" ht="13.5">
      <c r="B110" s="216"/>
      <c r="D110" s="194" t="s">
        <v>223</v>
      </c>
      <c r="E110" s="217" t="s">
        <v>5</v>
      </c>
      <c r="F110" s="218" t="s">
        <v>226</v>
      </c>
      <c r="H110" s="219">
        <v>1.89</v>
      </c>
      <c r="I110" s="220"/>
      <c r="L110" s="216"/>
      <c r="M110" s="221"/>
      <c r="N110" s="222"/>
      <c r="O110" s="222"/>
      <c r="P110" s="222"/>
      <c r="Q110" s="222"/>
      <c r="R110" s="222"/>
      <c r="S110" s="222"/>
      <c r="T110" s="223"/>
      <c r="AT110" s="217" t="s">
        <v>223</v>
      </c>
      <c r="AU110" s="217" t="s">
        <v>89</v>
      </c>
      <c r="AV110" s="14" t="s">
        <v>148</v>
      </c>
      <c r="AW110" s="14" t="s">
        <v>40</v>
      </c>
      <c r="AX110" s="14" t="s">
        <v>84</v>
      </c>
      <c r="AY110" s="217" t="s">
        <v>149</v>
      </c>
    </row>
    <row r="111" spans="2:65" s="11" customFormat="1" ht="29.85" customHeight="1">
      <c r="B111" s="168"/>
      <c r="D111" s="169" t="s">
        <v>76</v>
      </c>
      <c r="E111" s="179" t="s">
        <v>191</v>
      </c>
      <c r="F111" s="179" t="s">
        <v>246</v>
      </c>
      <c r="I111" s="171"/>
      <c r="J111" s="180">
        <f>BK111</f>
        <v>0</v>
      </c>
      <c r="L111" s="168"/>
      <c r="M111" s="173"/>
      <c r="N111" s="174"/>
      <c r="O111" s="174"/>
      <c r="P111" s="175">
        <f>SUM(P112:P256)</f>
        <v>0</v>
      </c>
      <c r="Q111" s="174"/>
      <c r="R111" s="175">
        <f>SUM(R112:R256)</f>
        <v>2.8288199999999999E-2</v>
      </c>
      <c r="S111" s="174"/>
      <c r="T111" s="176">
        <f>SUM(T112:T256)</f>
        <v>64.231291999999996</v>
      </c>
      <c r="AR111" s="169" t="s">
        <v>84</v>
      </c>
      <c r="AT111" s="177" t="s">
        <v>76</v>
      </c>
      <c r="AU111" s="177" t="s">
        <v>84</v>
      </c>
      <c r="AY111" s="169" t="s">
        <v>149</v>
      </c>
      <c r="BK111" s="178">
        <f>SUM(BK112:BK256)</f>
        <v>0</v>
      </c>
    </row>
    <row r="112" spans="2:65" s="1" customFormat="1" ht="16.5" customHeight="1">
      <c r="B112" s="181"/>
      <c r="C112" s="182" t="s">
        <v>176</v>
      </c>
      <c r="D112" s="182" t="s">
        <v>151</v>
      </c>
      <c r="E112" s="183" t="s">
        <v>247</v>
      </c>
      <c r="F112" s="184" t="s">
        <v>248</v>
      </c>
      <c r="G112" s="185" t="s">
        <v>154</v>
      </c>
      <c r="H112" s="186">
        <v>1</v>
      </c>
      <c r="I112" s="187"/>
      <c r="J112" s="188">
        <f t="shared" ref="J112:J119" si="0">ROUND(I112*H112,2)</f>
        <v>0</v>
      </c>
      <c r="K112" s="184" t="s">
        <v>5</v>
      </c>
      <c r="L112" s="42"/>
      <c r="M112" s="189" t="s">
        <v>5</v>
      </c>
      <c r="N112" s="190" t="s">
        <v>48</v>
      </c>
      <c r="O112" s="43"/>
      <c r="P112" s="191">
        <f t="shared" ref="P112:P119" si="1">O112*H112</f>
        <v>0</v>
      </c>
      <c r="Q112" s="191">
        <v>0</v>
      </c>
      <c r="R112" s="191">
        <f t="shared" ref="R112:R119" si="2">Q112*H112</f>
        <v>0</v>
      </c>
      <c r="S112" s="191">
        <v>0</v>
      </c>
      <c r="T112" s="192">
        <f t="shared" ref="T112:T119" si="3">S112*H112</f>
        <v>0</v>
      </c>
      <c r="AR112" s="25" t="s">
        <v>148</v>
      </c>
      <c r="AT112" s="25" t="s">
        <v>151</v>
      </c>
      <c r="AU112" s="25" t="s">
        <v>89</v>
      </c>
      <c r="AY112" s="25" t="s">
        <v>149</v>
      </c>
      <c r="BE112" s="193">
        <f t="shared" ref="BE112:BE119" si="4">IF(N112="základní",J112,0)</f>
        <v>0</v>
      </c>
      <c r="BF112" s="193">
        <f t="shared" ref="BF112:BF119" si="5">IF(N112="snížená",J112,0)</f>
        <v>0</v>
      </c>
      <c r="BG112" s="193">
        <f t="shared" ref="BG112:BG119" si="6">IF(N112="zákl. přenesená",J112,0)</f>
        <v>0</v>
      </c>
      <c r="BH112" s="193">
        <f t="shared" ref="BH112:BH119" si="7">IF(N112="sníž. přenesená",J112,0)</f>
        <v>0</v>
      </c>
      <c r="BI112" s="193">
        <f t="shared" ref="BI112:BI119" si="8">IF(N112="nulová",J112,0)</f>
        <v>0</v>
      </c>
      <c r="BJ112" s="25" t="s">
        <v>84</v>
      </c>
      <c r="BK112" s="193">
        <f t="shared" ref="BK112:BK119" si="9">ROUND(I112*H112,2)</f>
        <v>0</v>
      </c>
      <c r="BL112" s="25" t="s">
        <v>148</v>
      </c>
      <c r="BM112" s="25" t="s">
        <v>249</v>
      </c>
    </row>
    <row r="113" spans="2:65" s="1" customFormat="1" ht="16.5" customHeight="1">
      <c r="B113" s="181"/>
      <c r="C113" s="182" t="s">
        <v>181</v>
      </c>
      <c r="D113" s="182" t="s">
        <v>151</v>
      </c>
      <c r="E113" s="183" t="s">
        <v>250</v>
      </c>
      <c r="F113" s="184" t="s">
        <v>251</v>
      </c>
      <c r="G113" s="185" t="s">
        <v>154</v>
      </c>
      <c r="H113" s="186">
        <v>1</v>
      </c>
      <c r="I113" s="187"/>
      <c r="J113" s="188">
        <f t="shared" si="0"/>
        <v>0</v>
      </c>
      <c r="K113" s="184" t="s">
        <v>5</v>
      </c>
      <c r="L113" s="42"/>
      <c r="M113" s="189" t="s">
        <v>5</v>
      </c>
      <c r="N113" s="190" t="s">
        <v>48</v>
      </c>
      <c r="O113" s="43"/>
      <c r="P113" s="191">
        <f t="shared" si="1"/>
        <v>0</v>
      </c>
      <c r="Q113" s="191">
        <v>0</v>
      </c>
      <c r="R113" s="191">
        <f t="shared" si="2"/>
        <v>0</v>
      </c>
      <c r="S113" s="191">
        <v>0</v>
      </c>
      <c r="T113" s="192">
        <f t="shared" si="3"/>
        <v>0</v>
      </c>
      <c r="AR113" s="25" t="s">
        <v>148</v>
      </c>
      <c r="AT113" s="25" t="s">
        <v>151</v>
      </c>
      <c r="AU113" s="25" t="s">
        <v>89</v>
      </c>
      <c r="AY113" s="25" t="s">
        <v>149</v>
      </c>
      <c r="BE113" s="193">
        <f t="shared" si="4"/>
        <v>0</v>
      </c>
      <c r="BF113" s="193">
        <f t="shared" si="5"/>
        <v>0</v>
      </c>
      <c r="BG113" s="193">
        <f t="shared" si="6"/>
        <v>0</v>
      </c>
      <c r="BH113" s="193">
        <f t="shared" si="7"/>
        <v>0</v>
      </c>
      <c r="BI113" s="193">
        <f t="shared" si="8"/>
        <v>0</v>
      </c>
      <c r="BJ113" s="25" t="s">
        <v>84</v>
      </c>
      <c r="BK113" s="193">
        <f t="shared" si="9"/>
        <v>0</v>
      </c>
      <c r="BL113" s="25" t="s">
        <v>148</v>
      </c>
      <c r="BM113" s="25" t="s">
        <v>252</v>
      </c>
    </row>
    <row r="114" spans="2:65" s="1" customFormat="1" ht="25.5" customHeight="1">
      <c r="B114" s="181"/>
      <c r="C114" s="182" t="s">
        <v>186</v>
      </c>
      <c r="D114" s="182" t="s">
        <v>151</v>
      </c>
      <c r="E114" s="183" t="s">
        <v>253</v>
      </c>
      <c r="F114" s="184" t="s">
        <v>254</v>
      </c>
      <c r="G114" s="185" t="s">
        <v>154</v>
      </c>
      <c r="H114" s="186">
        <v>1</v>
      </c>
      <c r="I114" s="187"/>
      <c r="J114" s="188">
        <f t="shared" si="0"/>
        <v>0</v>
      </c>
      <c r="K114" s="184" t="s">
        <v>5</v>
      </c>
      <c r="L114" s="42"/>
      <c r="M114" s="189" t="s">
        <v>5</v>
      </c>
      <c r="N114" s="190" t="s">
        <v>48</v>
      </c>
      <c r="O114" s="43"/>
      <c r="P114" s="191">
        <f t="shared" si="1"/>
        <v>0</v>
      </c>
      <c r="Q114" s="191">
        <v>0</v>
      </c>
      <c r="R114" s="191">
        <f t="shared" si="2"/>
        <v>0</v>
      </c>
      <c r="S114" s="191">
        <v>0</v>
      </c>
      <c r="T114" s="192">
        <f t="shared" si="3"/>
        <v>0</v>
      </c>
      <c r="AR114" s="25" t="s">
        <v>148</v>
      </c>
      <c r="AT114" s="25" t="s">
        <v>151</v>
      </c>
      <c r="AU114" s="25" t="s">
        <v>89</v>
      </c>
      <c r="AY114" s="25" t="s">
        <v>149</v>
      </c>
      <c r="BE114" s="193">
        <f t="shared" si="4"/>
        <v>0</v>
      </c>
      <c r="BF114" s="193">
        <f t="shared" si="5"/>
        <v>0</v>
      </c>
      <c r="BG114" s="193">
        <f t="shared" si="6"/>
        <v>0</v>
      </c>
      <c r="BH114" s="193">
        <f t="shared" si="7"/>
        <v>0</v>
      </c>
      <c r="BI114" s="193">
        <f t="shared" si="8"/>
        <v>0</v>
      </c>
      <c r="BJ114" s="25" t="s">
        <v>84</v>
      </c>
      <c r="BK114" s="193">
        <f t="shared" si="9"/>
        <v>0</v>
      </c>
      <c r="BL114" s="25" t="s">
        <v>148</v>
      </c>
      <c r="BM114" s="25" t="s">
        <v>255</v>
      </c>
    </row>
    <row r="115" spans="2:65" s="1" customFormat="1" ht="16.5" customHeight="1">
      <c r="B115" s="181"/>
      <c r="C115" s="182" t="s">
        <v>191</v>
      </c>
      <c r="D115" s="182" t="s">
        <v>151</v>
      </c>
      <c r="E115" s="183" t="s">
        <v>256</v>
      </c>
      <c r="F115" s="184" t="s">
        <v>257</v>
      </c>
      <c r="G115" s="185" t="s">
        <v>154</v>
      </c>
      <c r="H115" s="186">
        <v>1</v>
      </c>
      <c r="I115" s="187"/>
      <c r="J115" s="188">
        <f t="shared" si="0"/>
        <v>0</v>
      </c>
      <c r="K115" s="184" t="s">
        <v>5</v>
      </c>
      <c r="L115" s="42"/>
      <c r="M115" s="189" t="s">
        <v>5</v>
      </c>
      <c r="N115" s="190" t="s">
        <v>48</v>
      </c>
      <c r="O115" s="43"/>
      <c r="P115" s="191">
        <f t="shared" si="1"/>
        <v>0</v>
      </c>
      <c r="Q115" s="191">
        <v>0</v>
      </c>
      <c r="R115" s="191">
        <f t="shared" si="2"/>
        <v>0</v>
      </c>
      <c r="S115" s="191">
        <v>0.1</v>
      </c>
      <c r="T115" s="192">
        <f t="shared" si="3"/>
        <v>0.1</v>
      </c>
      <c r="AR115" s="25" t="s">
        <v>148</v>
      </c>
      <c r="AT115" s="25" t="s">
        <v>151</v>
      </c>
      <c r="AU115" s="25" t="s">
        <v>89</v>
      </c>
      <c r="AY115" s="25" t="s">
        <v>149</v>
      </c>
      <c r="BE115" s="193">
        <f t="shared" si="4"/>
        <v>0</v>
      </c>
      <c r="BF115" s="193">
        <f t="shared" si="5"/>
        <v>0</v>
      </c>
      <c r="BG115" s="193">
        <f t="shared" si="6"/>
        <v>0</v>
      </c>
      <c r="BH115" s="193">
        <f t="shared" si="7"/>
        <v>0</v>
      </c>
      <c r="BI115" s="193">
        <f t="shared" si="8"/>
        <v>0</v>
      </c>
      <c r="BJ115" s="25" t="s">
        <v>84</v>
      </c>
      <c r="BK115" s="193">
        <f t="shared" si="9"/>
        <v>0</v>
      </c>
      <c r="BL115" s="25" t="s">
        <v>148</v>
      </c>
      <c r="BM115" s="25" t="s">
        <v>258</v>
      </c>
    </row>
    <row r="116" spans="2:65" s="1" customFormat="1" ht="16.5" customHeight="1">
      <c r="B116" s="181"/>
      <c r="C116" s="182" t="s">
        <v>197</v>
      </c>
      <c r="D116" s="182" t="s">
        <v>151</v>
      </c>
      <c r="E116" s="183" t="s">
        <v>259</v>
      </c>
      <c r="F116" s="184" t="s">
        <v>260</v>
      </c>
      <c r="G116" s="185" t="s">
        <v>154</v>
      </c>
      <c r="H116" s="186">
        <v>1</v>
      </c>
      <c r="I116" s="187"/>
      <c r="J116" s="188">
        <f t="shared" si="0"/>
        <v>0</v>
      </c>
      <c r="K116" s="184" t="s">
        <v>5</v>
      </c>
      <c r="L116" s="42"/>
      <c r="M116" s="189" t="s">
        <v>5</v>
      </c>
      <c r="N116" s="190" t="s">
        <v>48</v>
      </c>
      <c r="O116" s="43"/>
      <c r="P116" s="191">
        <f t="shared" si="1"/>
        <v>0</v>
      </c>
      <c r="Q116" s="191">
        <v>0</v>
      </c>
      <c r="R116" s="191">
        <f t="shared" si="2"/>
        <v>0</v>
      </c>
      <c r="S116" s="191">
        <v>0.1</v>
      </c>
      <c r="T116" s="192">
        <f t="shared" si="3"/>
        <v>0.1</v>
      </c>
      <c r="AR116" s="25" t="s">
        <v>148</v>
      </c>
      <c r="AT116" s="25" t="s">
        <v>151</v>
      </c>
      <c r="AU116" s="25" t="s">
        <v>89</v>
      </c>
      <c r="AY116" s="25" t="s">
        <v>149</v>
      </c>
      <c r="BE116" s="193">
        <f t="shared" si="4"/>
        <v>0</v>
      </c>
      <c r="BF116" s="193">
        <f t="shared" si="5"/>
        <v>0</v>
      </c>
      <c r="BG116" s="193">
        <f t="shared" si="6"/>
        <v>0</v>
      </c>
      <c r="BH116" s="193">
        <f t="shared" si="7"/>
        <v>0</v>
      </c>
      <c r="BI116" s="193">
        <f t="shared" si="8"/>
        <v>0</v>
      </c>
      <c r="BJ116" s="25" t="s">
        <v>84</v>
      </c>
      <c r="BK116" s="193">
        <f t="shared" si="9"/>
        <v>0</v>
      </c>
      <c r="BL116" s="25" t="s">
        <v>148</v>
      </c>
      <c r="BM116" s="25" t="s">
        <v>261</v>
      </c>
    </row>
    <row r="117" spans="2:65" s="1" customFormat="1" ht="16.5" customHeight="1">
      <c r="B117" s="181"/>
      <c r="C117" s="182" t="s">
        <v>262</v>
      </c>
      <c r="D117" s="182" t="s">
        <v>151</v>
      </c>
      <c r="E117" s="183" t="s">
        <v>263</v>
      </c>
      <c r="F117" s="184" t="s">
        <v>264</v>
      </c>
      <c r="G117" s="185" t="s">
        <v>154</v>
      </c>
      <c r="H117" s="186">
        <v>1</v>
      </c>
      <c r="I117" s="187"/>
      <c r="J117" s="188">
        <f t="shared" si="0"/>
        <v>0</v>
      </c>
      <c r="K117" s="184" t="s">
        <v>5</v>
      </c>
      <c r="L117" s="42"/>
      <c r="M117" s="189" t="s">
        <v>5</v>
      </c>
      <c r="N117" s="190" t="s">
        <v>48</v>
      </c>
      <c r="O117" s="43"/>
      <c r="P117" s="191">
        <f t="shared" si="1"/>
        <v>0</v>
      </c>
      <c r="Q117" s="191">
        <v>0</v>
      </c>
      <c r="R117" s="191">
        <f t="shared" si="2"/>
        <v>0</v>
      </c>
      <c r="S117" s="191">
        <v>0.1</v>
      </c>
      <c r="T117" s="192">
        <f t="shared" si="3"/>
        <v>0.1</v>
      </c>
      <c r="AR117" s="25" t="s">
        <v>148</v>
      </c>
      <c r="AT117" s="25" t="s">
        <v>151</v>
      </c>
      <c r="AU117" s="25" t="s">
        <v>89</v>
      </c>
      <c r="AY117" s="25" t="s">
        <v>149</v>
      </c>
      <c r="BE117" s="193">
        <f t="shared" si="4"/>
        <v>0</v>
      </c>
      <c r="BF117" s="193">
        <f t="shared" si="5"/>
        <v>0</v>
      </c>
      <c r="BG117" s="193">
        <f t="shared" si="6"/>
        <v>0</v>
      </c>
      <c r="BH117" s="193">
        <f t="shared" si="7"/>
        <v>0</v>
      </c>
      <c r="BI117" s="193">
        <f t="shared" si="8"/>
        <v>0</v>
      </c>
      <c r="BJ117" s="25" t="s">
        <v>84</v>
      </c>
      <c r="BK117" s="193">
        <f t="shared" si="9"/>
        <v>0</v>
      </c>
      <c r="BL117" s="25" t="s">
        <v>148</v>
      </c>
      <c r="BM117" s="25" t="s">
        <v>265</v>
      </c>
    </row>
    <row r="118" spans="2:65" s="1" customFormat="1" ht="16.5" customHeight="1">
      <c r="B118" s="181"/>
      <c r="C118" s="182" t="s">
        <v>266</v>
      </c>
      <c r="D118" s="182" t="s">
        <v>151</v>
      </c>
      <c r="E118" s="183" t="s">
        <v>267</v>
      </c>
      <c r="F118" s="184" t="s">
        <v>268</v>
      </c>
      <c r="G118" s="185" t="s">
        <v>154</v>
      </c>
      <c r="H118" s="186">
        <v>1</v>
      </c>
      <c r="I118" s="187"/>
      <c r="J118" s="188">
        <f t="shared" si="0"/>
        <v>0</v>
      </c>
      <c r="K118" s="184" t="s">
        <v>5</v>
      </c>
      <c r="L118" s="42"/>
      <c r="M118" s="189" t="s">
        <v>5</v>
      </c>
      <c r="N118" s="190" t="s">
        <v>48</v>
      </c>
      <c r="O118" s="43"/>
      <c r="P118" s="191">
        <f t="shared" si="1"/>
        <v>0</v>
      </c>
      <c r="Q118" s="191">
        <v>0</v>
      </c>
      <c r="R118" s="191">
        <f t="shared" si="2"/>
        <v>0</v>
      </c>
      <c r="S118" s="191">
        <v>0.1</v>
      </c>
      <c r="T118" s="192">
        <f t="shared" si="3"/>
        <v>0.1</v>
      </c>
      <c r="AR118" s="25" t="s">
        <v>148</v>
      </c>
      <c r="AT118" s="25" t="s">
        <v>151</v>
      </c>
      <c r="AU118" s="25" t="s">
        <v>89</v>
      </c>
      <c r="AY118" s="25" t="s">
        <v>149</v>
      </c>
      <c r="BE118" s="193">
        <f t="shared" si="4"/>
        <v>0</v>
      </c>
      <c r="BF118" s="193">
        <f t="shared" si="5"/>
        <v>0</v>
      </c>
      <c r="BG118" s="193">
        <f t="shared" si="6"/>
        <v>0</v>
      </c>
      <c r="BH118" s="193">
        <f t="shared" si="7"/>
        <v>0</v>
      </c>
      <c r="BI118" s="193">
        <f t="shared" si="8"/>
        <v>0</v>
      </c>
      <c r="BJ118" s="25" t="s">
        <v>84</v>
      </c>
      <c r="BK118" s="193">
        <f t="shared" si="9"/>
        <v>0</v>
      </c>
      <c r="BL118" s="25" t="s">
        <v>148</v>
      </c>
      <c r="BM118" s="25" t="s">
        <v>269</v>
      </c>
    </row>
    <row r="119" spans="2:65" s="1" customFormat="1" ht="25.5" customHeight="1">
      <c r="B119" s="181"/>
      <c r="C119" s="182" t="s">
        <v>270</v>
      </c>
      <c r="D119" s="182" t="s">
        <v>151</v>
      </c>
      <c r="E119" s="183" t="s">
        <v>271</v>
      </c>
      <c r="F119" s="184" t="s">
        <v>272</v>
      </c>
      <c r="G119" s="185" t="s">
        <v>273</v>
      </c>
      <c r="H119" s="186">
        <v>51.96</v>
      </c>
      <c r="I119" s="187"/>
      <c r="J119" s="188">
        <f t="shared" si="0"/>
        <v>0</v>
      </c>
      <c r="K119" s="184" t="s">
        <v>220</v>
      </c>
      <c r="L119" s="42"/>
      <c r="M119" s="189" t="s">
        <v>5</v>
      </c>
      <c r="N119" s="190" t="s">
        <v>48</v>
      </c>
      <c r="O119" s="43"/>
      <c r="P119" s="191">
        <f t="shared" si="1"/>
        <v>0</v>
      </c>
      <c r="Q119" s="191">
        <v>1.2999999999999999E-4</v>
      </c>
      <c r="R119" s="191">
        <f t="shared" si="2"/>
        <v>6.7547999999999992E-3</v>
      </c>
      <c r="S119" s="191">
        <v>0</v>
      </c>
      <c r="T119" s="192">
        <f t="shared" si="3"/>
        <v>0</v>
      </c>
      <c r="AR119" s="25" t="s">
        <v>148</v>
      </c>
      <c r="AT119" s="25" t="s">
        <v>151</v>
      </c>
      <c r="AU119" s="25" t="s">
        <v>89</v>
      </c>
      <c r="AY119" s="25" t="s">
        <v>149</v>
      </c>
      <c r="BE119" s="193">
        <f t="shared" si="4"/>
        <v>0</v>
      </c>
      <c r="BF119" s="193">
        <f t="shared" si="5"/>
        <v>0</v>
      </c>
      <c r="BG119" s="193">
        <f t="shared" si="6"/>
        <v>0</v>
      </c>
      <c r="BH119" s="193">
        <f t="shared" si="7"/>
        <v>0</v>
      </c>
      <c r="BI119" s="193">
        <f t="shared" si="8"/>
        <v>0</v>
      </c>
      <c r="BJ119" s="25" t="s">
        <v>84</v>
      </c>
      <c r="BK119" s="193">
        <f t="shared" si="9"/>
        <v>0</v>
      </c>
      <c r="BL119" s="25" t="s">
        <v>148</v>
      </c>
      <c r="BM119" s="25" t="s">
        <v>274</v>
      </c>
    </row>
    <row r="120" spans="2:65" s="1" customFormat="1" ht="27">
      <c r="B120" s="42"/>
      <c r="D120" s="194" t="s">
        <v>156</v>
      </c>
      <c r="F120" s="195" t="s">
        <v>275</v>
      </c>
      <c r="I120" s="196"/>
      <c r="L120" s="42"/>
      <c r="M120" s="197"/>
      <c r="N120" s="43"/>
      <c r="O120" s="43"/>
      <c r="P120" s="43"/>
      <c r="Q120" s="43"/>
      <c r="R120" s="43"/>
      <c r="S120" s="43"/>
      <c r="T120" s="71"/>
      <c r="AT120" s="25" t="s">
        <v>156</v>
      </c>
      <c r="AU120" s="25" t="s">
        <v>89</v>
      </c>
    </row>
    <row r="121" spans="2:65" s="12" customFormat="1" ht="13.5">
      <c r="B121" s="201"/>
      <c r="D121" s="194" t="s">
        <v>223</v>
      </c>
      <c r="E121" s="202" t="s">
        <v>5</v>
      </c>
      <c r="F121" s="203" t="s">
        <v>276</v>
      </c>
      <c r="H121" s="202" t="s">
        <v>5</v>
      </c>
      <c r="I121" s="204"/>
      <c r="L121" s="201"/>
      <c r="M121" s="205"/>
      <c r="N121" s="206"/>
      <c r="O121" s="206"/>
      <c r="P121" s="206"/>
      <c r="Q121" s="206"/>
      <c r="R121" s="206"/>
      <c r="S121" s="206"/>
      <c r="T121" s="207"/>
      <c r="AT121" s="202" t="s">
        <v>223</v>
      </c>
      <c r="AU121" s="202" t="s">
        <v>89</v>
      </c>
      <c r="AV121" s="12" t="s">
        <v>84</v>
      </c>
      <c r="AW121" s="12" t="s">
        <v>40</v>
      </c>
      <c r="AX121" s="12" t="s">
        <v>77</v>
      </c>
      <c r="AY121" s="202" t="s">
        <v>149</v>
      </c>
    </row>
    <row r="122" spans="2:65" s="13" customFormat="1" ht="13.5">
      <c r="B122" s="208"/>
      <c r="D122" s="194" t="s">
        <v>223</v>
      </c>
      <c r="E122" s="209" t="s">
        <v>5</v>
      </c>
      <c r="F122" s="210" t="s">
        <v>277</v>
      </c>
      <c r="H122" s="211">
        <v>21.59</v>
      </c>
      <c r="I122" s="212"/>
      <c r="L122" s="208"/>
      <c r="M122" s="213"/>
      <c r="N122" s="214"/>
      <c r="O122" s="214"/>
      <c r="P122" s="214"/>
      <c r="Q122" s="214"/>
      <c r="R122" s="214"/>
      <c r="S122" s="214"/>
      <c r="T122" s="215"/>
      <c r="AT122" s="209" t="s">
        <v>223</v>
      </c>
      <c r="AU122" s="209" t="s">
        <v>89</v>
      </c>
      <c r="AV122" s="13" t="s">
        <v>89</v>
      </c>
      <c r="AW122" s="13" t="s">
        <v>40</v>
      </c>
      <c r="AX122" s="13" t="s">
        <v>77</v>
      </c>
      <c r="AY122" s="209" t="s">
        <v>149</v>
      </c>
    </row>
    <row r="123" spans="2:65" s="12" customFormat="1" ht="13.5">
      <c r="B123" s="201"/>
      <c r="D123" s="194" t="s">
        <v>223</v>
      </c>
      <c r="E123" s="202" t="s">
        <v>5</v>
      </c>
      <c r="F123" s="203" t="s">
        <v>278</v>
      </c>
      <c r="H123" s="202" t="s">
        <v>5</v>
      </c>
      <c r="I123" s="204"/>
      <c r="L123" s="201"/>
      <c r="M123" s="205"/>
      <c r="N123" s="206"/>
      <c r="O123" s="206"/>
      <c r="P123" s="206"/>
      <c r="Q123" s="206"/>
      <c r="R123" s="206"/>
      <c r="S123" s="206"/>
      <c r="T123" s="207"/>
      <c r="AT123" s="202" t="s">
        <v>223</v>
      </c>
      <c r="AU123" s="202" t="s">
        <v>89</v>
      </c>
      <c r="AV123" s="12" t="s">
        <v>84</v>
      </c>
      <c r="AW123" s="12" t="s">
        <v>40</v>
      </c>
      <c r="AX123" s="12" t="s">
        <v>77</v>
      </c>
      <c r="AY123" s="202" t="s">
        <v>149</v>
      </c>
    </row>
    <row r="124" spans="2:65" s="13" customFormat="1" ht="13.5">
      <c r="B124" s="208"/>
      <c r="D124" s="194" t="s">
        <v>223</v>
      </c>
      <c r="E124" s="209" t="s">
        <v>5</v>
      </c>
      <c r="F124" s="210" t="s">
        <v>279</v>
      </c>
      <c r="H124" s="211">
        <v>30.37</v>
      </c>
      <c r="I124" s="212"/>
      <c r="L124" s="208"/>
      <c r="M124" s="213"/>
      <c r="N124" s="214"/>
      <c r="O124" s="214"/>
      <c r="P124" s="214"/>
      <c r="Q124" s="214"/>
      <c r="R124" s="214"/>
      <c r="S124" s="214"/>
      <c r="T124" s="215"/>
      <c r="AT124" s="209" t="s">
        <v>223</v>
      </c>
      <c r="AU124" s="209" t="s">
        <v>89</v>
      </c>
      <c r="AV124" s="13" t="s">
        <v>89</v>
      </c>
      <c r="AW124" s="13" t="s">
        <v>40</v>
      </c>
      <c r="AX124" s="13" t="s">
        <v>77</v>
      </c>
      <c r="AY124" s="209" t="s">
        <v>149</v>
      </c>
    </row>
    <row r="125" spans="2:65" s="14" customFormat="1" ht="13.5">
      <c r="B125" s="216"/>
      <c r="D125" s="194" t="s">
        <v>223</v>
      </c>
      <c r="E125" s="217" t="s">
        <v>5</v>
      </c>
      <c r="F125" s="218" t="s">
        <v>226</v>
      </c>
      <c r="H125" s="219">
        <v>51.96</v>
      </c>
      <c r="I125" s="220"/>
      <c r="L125" s="216"/>
      <c r="M125" s="221"/>
      <c r="N125" s="222"/>
      <c r="O125" s="222"/>
      <c r="P125" s="222"/>
      <c r="Q125" s="222"/>
      <c r="R125" s="222"/>
      <c r="S125" s="222"/>
      <c r="T125" s="223"/>
      <c r="AT125" s="217" t="s">
        <v>223</v>
      </c>
      <c r="AU125" s="217" t="s">
        <v>89</v>
      </c>
      <c r="AV125" s="14" t="s">
        <v>148</v>
      </c>
      <c r="AW125" s="14" t="s">
        <v>40</v>
      </c>
      <c r="AX125" s="14" t="s">
        <v>84</v>
      </c>
      <c r="AY125" s="217" t="s">
        <v>149</v>
      </c>
    </row>
    <row r="126" spans="2:65" s="1" customFormat="1" ht="25.5" customHeight="1">
      <c r="B126" s="181"/>
      <c r="C126" s="182" t="s">
        <v>280</v>
      </c>
      <c r="D126" s="182" t="s">
        <v>151</v>
      </c>
      <c r="E126" s="183" t="s">
        <v>281</v>
      </c>
      <c r="F126" s="184" t="s">
        <v>282</v>
      </c>
      <c r="G126" s="185" t="s">
        <v>273</v>
      </c>
      <c r="H126" s="186">
        <v>102.54</v>
      </c>
      <c r="I126" s="187"/>
      <c r="J126" s="188">
        <f>ROUND(I126*H126,2)</f>
        <v>0</v>
      </c>
      <c r="K126" s="184" t="s">
        <v>220</v>
      </c>
      <c r="L126" s="42"/>
      <c r="M126" s="189" t="s">
        <v>5</v>
      </c>
      <c r="N126" s="190" t="s">
        <v>48</v>
      </c>
      <c r="O126" s="43"/>
      <c r="P126" s="191">
        <f>O126*H126</f>
        <v>0</v>
      </c>
      <c r="Q126" s="191">
        <v>2.1000000000000001E-4</v>
      </c>
      <c r="R126" s="191">
        <f>Q126*H126</f>
        <v>2.1533400000000001E-2</v>
      </c>
      <c r="S126" s="191">
        <v>0</v>
      </c>
      <c r="T126" s="192">
        <f>S126*H126</f>
        <v>0</v>
      </c>
      <c r="AR126" s="25" t="s">
        <v>148</v>
      </c>
      <c r="AT126" s="25" t="s">
        <v>151</v>
      </c>
      <c r="AU126" s="25" t="s">
        <v>89</v>
      </c>
      <c r="AY126" s="25" t="s">
        <v>149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25" t="s">
        <v>84</v>
      </c>
      <c r="BK126" s="193">
        <f>ROUND(I126*H126,2)</f>
        <v>0</v>
      </c>
      <c r="BL126" s="25" t="s">
        <v>148</v>
      </c>
      <c r="BM126" s="25" t="s">
        <v>283</v>
      </c>
    </row>
    <row r="127" spans="2:65" s="1" customFormat="1" ht="27">
      <c r="B127" s="42"/>
      <c r="D127" s="194" t="s">
        <v>156</v>
      </c>
      <c r="F127" s="195" t="s">
        <v>284</v>
      </c>
      <c r="I127" s="196"/>
      <c r="L127" s="42"/>
      <c r="M127" s="197"/>
      <c r="N127" s="43"/>
      <c r="O127" s="43"/>
      <c r="P127" s="43"/>
      <c r="Q127" s="43"/>
      <c r="R127" s="43"/>
      <c r="S127" s="43"/>
      <c r="T127" s="71"/>
      <c r="AT127" s="25" t="s">
        <v>156</v>
      </c>
      <c r="AU127" s="25" t="s">
        <v>89</v>
      </c>
    </row>
    <row r="128" spans="2:65" s="12" customFormat="1" ht="13.5">
      <c r="B128" s="201"/>
      <c r="D128" s="194" t="s">
        <v>223</v>
      </c>
      <c r="E128" s="202" t="s">
        <v>5</v>
      </c>
      <c r="F128" s="203" t="s">
        <v>285</v>
      </c>
      <c r="H128" s="202" t="s">
        <v>5</v>
      </c>
      <c r="I128" s="204"/>
      <c r="L128" s="201"/>
      <c r="M128" s="205"/>
      <c r="N128" s="206"/>
      <c r="O128" s="206"/>
      <c r="P128" s="206"/>
      <c r="Q128" s="206"/>
      <c r="R128" s="206"/>
      <c r="S128" s="206"/>
      <c r="T128" s="207"/>
      <c r="AT128" s="202" t="s">
        <v>223</v>
      </c>
      <c r="AU128" s="202" t="s">
        <v>89</v>
      </c>
      <c r="AV128" s="12" t="s">
        <v>84</v>
      </c>
      <c r="AW128" s="12" t="s">
        <v>40</v>
      </c>
      <c r="AX128" s="12" t="s">
        <v>77</v>
      </c>
      <c r="AY128" s="202" t="s">
        <v>149</v>
      </c>
    </row>
    <row r="129" spans="2:65" s="13" customFormat="1" ht="13.5">
      <c r="B129" s="208"/>
      <c r="D129" s="194" t="s">
        <v>223</v>
      </c>
      <c r="E129" s="209" t="s">
        <v>5</v>
      </c>
      <c r="F129" s="210" t="s">
        <v>286</v>
      </c>
      <c r="H129" s="211">
        <v>28.15</v>
      </c>
      <c r="I129" s="212"/>
      <c r="L129" s="208"/>
      <c r="M129" s="213"/>
      <c r="N129" s="214"/>
      <c r="O129" s="214"/>
      <c r="P129" s="214"/>
      <c r="Q129" s="214"/>
      <c r="R129" s="214"/>
      <c r="S129" s="214"/>
      <c r="T129" s="215"/>
      <c r="AT129" s="209" t="s">
        <v>223</v>
      </c>
      <c r="AU129" s="209" t="s">
        <v>89</v>
      </c>
      <c r="AV129" s="13" t="s">
        <v>89</v>
      </c>
      <c r="AW129" s="13" t="s">
        <v>40</v>
      </c>
      <c r="AX129" s="13" t="s">
        <v>77</v>
      </c>
      <c r="AY129" s="209" t="s">
        <v>149</v>
      </c>
    </row>
    <row r="130" spans="2:65" s="12" customFormat="1" ht="13.5">
      <c r="B130" s="201"/>
      <c r="D130" s="194" t="s">
        <v>223</v>
      </c>
      <c r="E130" s="202" t="s">
        <v>5</v>
      </c>
      <c r="F130" s="203" t="s">
        <v>287</v>
      </c>
      <c r="H130" s="202" t="s">
        <v>5</v>
      </c>
      <c r="I130" s="204"/>
      <c r="L130" s="201"/>
      <c r="M130" s="205"/>
      <c r="N130" s="206"/>
      <c r="O130" s="206"/>
      <c r="P130" s="206"/>
      <c r="Q130" s="206"/>
      <c r="R130" s="206"/>
      <c r="S130" s="206"/>
      <c r="T130" s="207"/>
      <c r="AT130" s="202" t="s">
        <v>223</v>
      </c>
      <c r="AU130" s="202" t="s">
        <v>89</v>
      </c>
      <c r="AV130" s="12" t="s">
        <v>84</v>
      </c>
      <c r="AW130" s="12" t="s">
        <v>40</v>
      </c>
      <c r="AX130" s="12" t="s">
        <v>77</v>
      </c>
      <c r="AY130" s="202" t="s">
        <v>149</v>
      </c>
    </row>
    <row r="131" spans="2:65" s="13" customFormat="1" ht="13.5">
      <c r="B131" s="208"/>
      <c r="D131" s="194" t="s">
        <v>223</v>
      </c>
      <c r="E131" s="209" t="s">
        <v>5</v>
      </c>
      <c r="F131" s="210" t="s">
        <v>288</v>
      </c>
      <c r="H131" s="211">
        <v>49.04</v>
      </c>
      <c r="I131" s="212"/>
      <c r="L131" s="208"/>
      <c r="M131" s="213"/>
      <c r="N131" s="214"/>
      <c r="O131" s="214"/>
      <c r="P131" s="214"/>
      <c r="Q131" s="214"/>
      <c r="R131" s="214"/>
      <c r="S131" s="214"/>
      <c r="T131" s="215"/>
      <c r="AT131" s="209" t="s">
        <v>223</v>
      </c>
      <c r="AU131" s="209" t="s">
        <v>89</v>
      </c>
      <c r="AV131" s="13" t="s">
        <v>89</v>
      </c>
      <c r="AW131" s="13" t="s">
        <v>40</v>
      </c>
      <c r="AX131" s="13" t="s">
        <v>77</v>
      </c>
      <c r="AY131" s="209" t="s">
        <v>149</v>
      </c>
    </row>
    <row r="132" spans="2:65" s="12" customFormat="1" ht="13.5">
      <c r="B132" s="201"/>
      <c r="D132" s="194" t="s">
        <v>223</v>
      </c>
      <c r="E132" s="202" t="s">
        <v>5</v>
      </c>
      <c r="F132" s="203" t="s">
        <v>289</v>
      </c>
      <c r="H132" s="202" t="s">
        <v>5</v>
      </c>
      <c r="I132" s="204"/>
      <c r="L132" s="201"/>
      <c r="M132" s="205"/>
      <c r="N132" s="206"/>
      <c r="O132" s="206"/>
      <c r="P132" s="206"/>
      <c r="Q132" s="206"/>
      <c r="R132" s="206"/>
      <c r="S132" s="206"/>
      <c r="T132" s="207"/>
      <c r="AT132" s="202" t="s">
        <v>223</v>
      </c>
      <c r="AU132" s="202" t="s">
        <v>89</v>
      </c>
      <c r="AV132" s="12" t="s">
        <v>84</v>
      </c>
      <c r="AW132" s="12" t="s">
        <v>40</v>
      </c>
      <c r="AX132" s="12" t="s">
        <v>77</v>
      </c>
      <c r="AY132" s="202" t="s">
        <v>149</v>
      </c>
    </row>
    <row r="133" spans="2:65" s="13" customFormat="1" ht="13.5">
      <c r="B133" s="208"/>
      <c r="D133" s="194" t="s">
        <v>223</v>
      </c>
      <c r="E133" s="209" t="s">
        <v>5</v>
      </c>
      <c r="F133" s="210" t="s">
        <v>290</v>
      </c>
      <c r="H133" s="211">
        <v>25.35</v>
      </c>
      <c r="I133" s="212"/>
      <c r="L133" s="208"/>
      <c r="M133" s="213"/>
      <c r="N133" s="214"/>
      <c r="O133" s="214"/>
      <c r="P133" s="214"/>
      <c r="Q133" s="214"/>
      <c r="R133" s="214"/>
      <c r="S133" s="214"/>
      <c r="T133" s="215"/>
      <c r="AT133" s="209" t="s">
        <v>223</v>
      </c>
      <c r="AU133" s="209" t="s">
        <v>89</v>
      </c>
      <c r="AV133" s="13" t="s">
        <v>89</v>
      </c>
      <c r="AW133" s="13" t="s">
        <v>40</v>
      </c>
      <c r="AX133" s="13" t="s">
        <v>77</v>
      </c>
      <c r="AY133" s="209" t="s">
        <v>149</v>
      </c>
    </row>
    <row r="134" spans="2:65" s="14" customFormat="1" ht="13.5">
      <c r="B134" s="216"/>
      <c r="D134" s="194" t="s">
        <v>223</v>
      </c>
      <c r="E134" s="217" t="s">
        <v>5</v>
      </c>
      <c r="F134" s="218" t="s">
        <v>226</v>
      </c>
      <c r="H134" s="219">
        <v>102.54</v>
      </c>
      <c r="I134" s="220"/>
      <c r="L134" s="216"/>
      <c r="M134" s="221"/>
      <c r="N134" s="222"/>
      <c r="O134" s="222"/>
      <c r="P134" s="222"/>
      <c r="Q134" s="222"/>
      <c r="R134" s="222"/>
      <c r="S134" s="222"/>
      <c r="T134" s="223"/>
      <c r="AT134" s="217" t="s">
        <v>223</v>
      </c>
      <c r="AU134" s="217" t="s">
        <v>89</v>
      </c>
      <c r="AV134" s="14" t="s">
        <v>148</v>
      </c>
      <c r="AW134" s="14" t="s">
        <v>40</v>
      </c>
      <c r="AX134" s="14" t="s">
        <v>84</v>
      </c>
      <c r="AY134" s="217" t="s">
        <v>149</v>
      </c>
    </row>
    <row r="135" spans="2:65" s="1" customFormat="1" ht="16.5" customHeight="1">
      <c r="B135" s="181"/>
      <c r="C135" s="182" t="s">
        <v>11</v>
      </c>
      <c r="D135" s="182" t="s">
        <v>151</v>
      </c>
      <c r="E135" s="183" t="s">
        <v>291</v>
      </c>
      <c r="F135" s="184" t="s">
        <v>292</v>
      </c>
      <c r="G135" s="185" t="s">
        <v>273</v>
      </c>
      <c r="H135" s="186">
        <v>92.56</v>
      </c>
      <c r="I135" s="187"/>
      <c r="J135" s="188">
        <f>ROUND(I135*H135,2)</f>
        <v>0</v>
      </c>
      <c r="K135" s="184" t="s">
        <v>220</v>
      </c>
      <c r="L135" s="42"/>
      <c r="M135" s="189" t="s">
        <v>5</v>
      </c>
      <c r="N135" s="190" t="s">
        <v>48</v>
      </c>
      <c r="O135" s="43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AR135" s="25" t="s">
        <v>148</v>
      </c>
      <c r="AT135" s="25" t="s">
        <v>151</v>
      </c>
      <c r="AU135" s="25" t="s">
        <v>89</v>
      </c>
      <c r="AY135" s="25" t="s">
        <v>149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25" t="s">
        <v>84</v>
      </c>
      <c r="BK135" s="193">
        <f>ROUND(I135*H135,2)</f>
        <v>0</v>
      </c>
      <c r="BL135" s="25" t="s">
        <v>148</v>
      </c>
      <c r="BM135" s="25" t="s">
        <v>293</v>
      </c>
    </row>
    <row r="136" spans="2:65" s="1" customFormat="1" ht="13.5">
      <c r="B136" s="42"/>
      <c r="D136" s="194" t="s">
        <v>156</v>
      </c>
      <c r="F136" s="195" t="s">
        <v>294</v>
      </c>
      <c r="I136" s="196"/>
      <c r="L136" s="42"/>
      <c r="M136" s="197"/>
      <c r="N136" s="43"/>
      <c r="O136" s="43"/>
      <c r="P136" s="43"/>
      <c r="Q136" s="43"/>
      <c r="R136" s="43"/>
      <c r="S136" s="43"/>
      <c r="T136" s="71"/>
      <c r="AT136" s="25" t="s">
        <v>156</v>
      </c>
      <c r="AU136" s="25" t="s">
        <v>89</v>
      </c>
    </row>
    <row r="137" spans="2:65" s="12" customFormat="1" ht="13.5">
      <c r="B137" s="201"/>
      <c r="D137" s="194" t="s">
        <v>223</v>
      </c>
      <c r="E137" s="202" t="s">
        <v>5</v>
      </c>
      <c r="F137" s="203" t="s">
        <v>295</v>
      </c>
      <c r="H137" s="202" t="s">
        <v>5</v>
      </c>
      <c r="I137" s="204"/>
      <c r="L137" s="201"/>
      <c r="M137" s="205"/>
      <c r="N137" s="206"/>
      <c r="O137" s="206"/>
      <c r="P137" s="206"/>
      <c r="Q137" s="206"/>
      <c r="R137" s="206"/>
      <c r="S137" s="206"/>
      <c r="T137" s="207"/>
      <c r="AT137" s="202" t="s">
        <v>223</v>
      </c>
      <c r="AU137" s="202" t="s">
        <v>89</v>
      </c>
      <c r="AV137" s="12" t="s">
        <v>84</v>
      </c>
      <c r="AW137" s="12" t="s">
        <v>40</v>
      </c>
      <c r="AX137" s="12" t="s">
        <v>77</v>
      </c>
      <c r="AY137" s="202" t="s">
        <v>149</v>
      </c>
    </row>
    <row r="138" spans="2:65" s="12" customFormat="1" ht="13.5">
      <c r="B138" s="201"/>
      <c r="D138" s="194" t="s">
        <v>223</v>
      </c>
      <c r="E138" s="202" t="s">
        <v>5</v>
      </c>
      <c r="F138" s="203" t="s">
        <v>296</v>
      </c>
      <c r="H138" s="202" t="s">
        <v>5</v>
      </c>
      <c r="I138" s="204"/>
      <c r="L138" s="201"/>
      <c r="M138" s="205"/>
      <c r="N138" s="206"/>
      <c r="O138" s="206"/>
      <c r="P138" s="206"/>
      <c r="Q138" s="206"/>
      <c r="R138" s="206"/>
      <c r="S138" s="206"/>
      <c r="T138" s="207"/>
      <c r="AT138" s="202" t="s">
        <v>223</v>
      </c>
      <c r="AU138" s="202" t="s">
        <v>89</v>
      </c>
      <c r="AV138" s="12" t="s">
        <v>84</v>
      </c>
      <c r="AW138" s="12" t="s">
        <v>40</v>
      </c>
      <c r="AX138" s="12" t="s">
        <v>77</v>
      </c>
      <c r="AY138" s="202" t="s">
        <v>149</v>
      </c>
    </row>
    <row r="139" spans="2:65" s="13" customFormat="1" ht="13.5">
      <c r="B139" s="208"/>
      <c r="D139" s="194" t="s">
        <v>223</v>
      </c>
      <c r="E139" s="209" t="s">
        <v>5</v>
      </c>
      <c r="F139" s="210" t="s">
        <v>297</v>
      </c>
      <c r="H139" s="211">
        <v>18.52</v>
      </c>
      <c r="I139" s="212"/>
      <c r="L139" s="208"/>
      <c r="M139" s="213"/>
      <c r="N139" s="214"/>
      <c r="O139" s="214"/>
      <c r="P139" s="214"/>
      <c r="Q139" s="214"/>
      <c r="R139" s="214"/>
      <c r="S139" s="214"/>
      <c r="T139" s="215"/>
      <c r="AT139" s="209" t="s">
        <v>223</v>
      </c>
      <c r="AU139" s="209" t="s">
        <v>89</v>
      </c>
      <c r="AV139" s="13" t="s">
        <v>89</v>
      </c>
      <c r="AW139" s="13" t="s">
        <v>40</v>
      </c>
      <c r="AX139" s="13" t="s">
        <v>77</v>
      </c>
      <c r="AY139" s="209" t="s">
        <v>149</v>
      </c>
    </row>
    <row r="140" spans="2:65" s="12" customFormat="1" ht="13.5">
      <c r="B140" s="201"/>
      <c r="D140" s="194" t="s">
        <v>223</v>
      </c>
      <c r="E140" s="202" t="s">
        <v>5</v>
      </c>
      <c r="F140" s="203" t="s">
        <v>298</v>
      </c>
      <c r="H140" s="202" t="s">
        <v>5</v>
      </c>
      <c r="I140" s="204"/>
      <c r="L140" s="201"/>
      <c r="M140" s="205"/>
      <c r="N140" s="206"/>
      <c r="O140" s="206"/>
      <c r="P140" s="206"/>
      <c r="Q140" s="206"/>
      <c r="R140" s="206"/>
      <c r="S140" s="206"/>
      <c r="T140" s="207"/>
      <c r="AT140" s="202" t="s">
        <v>223</v>
      </c>
      <c r="AU140" s="202" t="s">
        <v>89</v>
      </c>
      <c r="AV140" s="12" t="s">
        <v>84</v>
      </c>
      <c r="AW140" s="12" t="s">
        <v>40</v>
      </c>
      <c r="AX140" s="12" t="s">
        <v>77</v>
      </c>
      <c r="AY140" s="202" t="s">
        <v>149</v>
      </c>
    </row>
    <row r="141" spans="2:65" s="13" customFormat="1" ht="13.5">
      <c r="B141" s="208"/>
      <c r="D141" s="194" t="s">
        <v>223</v>
      </c>
      <c r="E141" s="209" t="s">
        <v>5</v>
      </c>
      <c r="F141" s="210" t="s">
        <v>299</v>
      </c>
      <c r="H141" s="211">
        <v>10.32</v>
      </c>
      <c r="I141" s="212"/>
      <c r="L141" s="208"/>
      <c r="M141" s="213"/>
      <c r="N141" s="214"/>
      <c r="O141" s="214"/>
      <c r="P141" s="214"/>
      <c r="Q141" s="214"/>
      <c r="R141" s="214"/>
      <c r="S141" s="214"/>
      <c r="T141" s="215"/>
      <c r="AT141" s="209" t="s">
        <v>223</v>
      </c>
      <c r="AU141" s="209" t="s">
        <v>89</v>
      </c>
      <c r="AV141" s="13" t="s">
        <v>89</v>
      </c>
      <c r="AW141" s="13" t="s">
        <v>40</v>
      </c>
      <c r="AX141" s="13" t="s">
        <v>77</v>
      </c>
      <c r="AY141" s="209" t="s">
        <v>149</v>
      </c>
    </row>
    <row r="142" spans="2:65" s="12" customFormat="1" ht="13.5">
      <c r="B142" s="201"/>
      <c r="D142" s="194" t="s">
        <v>223</v>
      </c>
      <c r="E142" s="202" t="s">
        <v>5</v>
      </c>
      <c r="F142" s="203" t="s">
        <v>300</v>
      </c>
      <c r="H142" s="202" t="s">
        <v>5</v>
      </c>
      <c r="I142" s="204"/>
      <c r="L142" s="201"/>
      <c r="M142" s="205"/>
      <c r="N142" s="206"/>
      <c r="O142" s="206"/>
      <c r="P142" s="206"/>
      <c r="Q142" s="206"/>
      <c r="R142" s="206"/>
      <c r="S142" s="206"/>
      <c r="T142" s="207"/>
      <c r="AT142" s="202" t="s">
        <v>223</v>
      </c>
      <c r="AU142" s="202" t="s">
        <v>89</v>
      </c>
      <c r="AV142" s="12" t="s">
        <v>84</v>
      </c>
      <c r="AW142" s="12" t="s">
        <v>40</v>
      </c>
      <c r="AX142" s="12" t="s">
        <v>77</v>
      </c>
      <c r="AY142" s="202" t="s">
        <v>149</v>
      </c>
    </row>
    <row r="143" spans="2:65" s="13" customFormat="1" ht="13.5">
      <c r="B143" s="208"/>
      <c r="D143" s="194" t="s">
        <v>223</v>
      </c>
      <c r="E143" s="209" t="s">
        <v>5</v>
      </c>
      <c r="F143" s="210" t="s">
        <v>301</v>
      </c>
      <c r="H143" s="211">
        <v>38.369999999999997</v>
      </c>
      <c r="I143" s="212"/>
      <c r="L143" s="208"/>
      <c r="M143" s="213"/>
      <c r="N143" s="214"/>
      <c r="O143" s="214"/>
      <c r="P143" s="214"/>
      <c r="Q143" s="214"/>
      <c r="R143" s="214"/>
      <c r="S143" s="214"/>
      <c r="T143" s="215"/>
      <c r="AT143" s="209" t="s">
        <v>223</v>
      </c>
      <c r="AU143" s="209" t="s">
        <v>89</v>
      </c>
      <c r="AV143" s="13" t="s">
        <v>89</v>
      </c>
      <c r="AW143" s="13" t="s">
        <v>40</v>
      </c>
      <c r="AX143" s="13" t="s">
        <v>77</v>
      </c>
      <c r="AY143" s="209" t="s">
        <v>149</v>
      </c>
    </row>
    <row r="144" spans="2:65" s="12" customFormat="1" ht="13.5">
      <c r="B144" s="201"/>
      <c r="D144" s="194" t="s">
        <v>223</v>
      </c>
      <c r="E144" s="202" t="s">
        <v>5</v>
      </c>
      <c r="F144" s="203" t="s">
        <v>289</v>
      </c>
      <c r="H144" s="202" t="s">
        <v>5</v>
      </c>
      <c r="I144" s="204"/>
      <c r="L144" s="201"/>
      <c r="M144" s="205"/>
      <c r="N144" s="206"/>
      <c r="O144" s="206"/>
      <c r="P144" s="206"/>
      <c r="Q144" s="206"/>
      <c r="R144" s="206"/>
      <c r="S144" s="206"/>
      <c r="T144" s="207"/>
      <c r="AT144" s="202" t="s">
        <v>223</v>
      </c>
      <c r="AU144" s="202" t="s">
        <v>89</v>
      </c>
      <c r="AV144" s="12" t="s">
        <v>84</v>
      </c>
      <c r="AW144" s="12" t="s">
        <v>40</v>
      </c>
      <c r="AX144" s="12" t="s">
        <v>77</v>
      </c>
      <c r="AY144" s="202" t="s">
        <v>149</v>
      </c>
    </row>
    <row r="145" spans="2:65" s="13" customFormat="1" ht="13.5">
      <c r="B145" s="208"/>
      <c r="D145" s="194" t="s">
        <v>223</v>
      </c>
      <c r="E145" s="209" t="s">
        <v>5</v>
      </c>
      <c r="F145" s="210" t="s">
        <v>290</v>
      </c>
      <c r="H145" s="211">
        <v>25.35</v>
      </c>
      <c r="I145" s="212"/>
      <c r="L145" s="208"/>
      <c r="M145" s="213"/>
      <c r="N145" s="214"/>
      <c r="O145" s="214"/>
      <c r="P145" s="214"/>
      <c r="Q145" s="214"/>
      <c r="R145" s="214"/>
      <c r="S145" s="214"/>
      <c r="T145" s="215"/>
      <c r="AT145" s="209" t="s">
        <v>223</v>
      </c>
      <c r="AU145" s="209" t="s">
        <v>89</v>
      </c>
      <c r="AV145" s="13" t="s">
        <v>89</v>
      </c>
      <c r="AW145" s="13" t="s">
        <v>40</v>
      </c>
      <c r="AX145" s="13" t="s">
        <v>77</v>
      </c>
      <c r="AY145" s="209" t="s">
        <v>149</v>
      </c>
    </row>
    <row r="146" spans="2:65" s="14" customFormat="1" ht="13.5">
      <c r="B146" s="216"/>
      <c r="D146" s="194" t="s">
        <v>223</v>
      </c>
      <c r="E146" s="217" t="s">
        <v>5</v>
      </c>
      <c r="F146" s="218" t="s">
        <v>226</v>
      </c>
      <c r="H146" s="219">
        <v>92.56</v>
      </c>
      <c r="I146" s="220"/>
      <c r="L146" s="216"/>
      <c r="M146" s="221"/>
      <c r="N146" s="222"/>
      <c r="O146" s="222"/>
      <c r="P146" s="222"/>
      <c r="Q146" s="222"/>
      <c r="R146" s="222"/>
      <c r="S146" s="222"/>
      <c r="T146" s="223"/>
      <c r="AT146" s="217" t="s">
        <v>223</v>
      </c>
      <c r="AU146" s="217" t="s">
        <v>89</v>
      </c>
      <c r="AV146" s="14" t="s">
        <v>148</v>
      </c>
      <c r="AW146" s="14" t="s">
        <v>40</v>
      </c>
      <c r="AX146" s="14" t="s">
        <v>84</v>
      </c>
      <c r="AY146" s="217" t="s">
        <v>149</v>
      </c>
    </row>
    <row r="147" spans="2:65" s="1" customFormat="1" ht="16.5" customHeight="1">
      <c r="B147" s="181"/>
      <c r="C147" s="182" t="s">
        <v>302</v>
      </c>
      <c r="D147" s="182" t="s">
        <v>151</v>
      </c>
      <c r="E147" s="183" t="s">
        <v>303</v>
      </c>
      <c r="F147" s="184" t="s">
        <v>304</v>
      </c>
      <c r="G147" s="185" t="s">
        <v>219</v>
      </c>
      <c r="H147" s="186">
        <v>6.6470000000000002</v>
      </c>
      <c r="I147" s="187"/>
      <c r="J147" s="188">
        <f>ROUND(I147*H147,2)</f>
        <v>0</v>
      </c>
      <c r="K147" s="184" t="s">
        <v>220</v>
      </c>
      <c r="L147" s="42"/>
      <c r="M147" s="189" t="s">
        <v>5</v>
      </c>
      <c r="N147" s="190" t="s">
        <v>48</v>
      </c>
      <c r="O147" s="43"/>
      <c r="P147" s="191">
        <f>O147*H147</f>
        <v>0</v>
      </c>
      <c r="Q147" s="191">
        <v>0</v>
      </c>
      <c r="R147" s="191">
        <f>Q147*H147</f>
        <v>0</v>
      </c>
      <c r="S147" s="191">
        <v>2.4</v>
      </c>
      <c r="T147" s="192">
        <f>S147*H147</f>
        <v>15.9528</v>
      </c>
      <c r="AR147" s="25" t="s">
        <v>148</v>
      </c>
      <c r="AT147" s="25" t="s">
        <v>151</v>
      </c>
      <c r="AU147" s="25" t="s">
        <v>89</v>
      </c>
      <c r="AY147" s="25" t="s">
        <v>149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25" t="s">
        <v>84</v>
      </c>
      <c r="BK147" s="193">
        <f>ROUND(I147*H147,2)</f>
        <v>0</v>
      </c>
      <c r="BL147" s="25" t="s">
        <v>148</v>
      </c>
      <c r="BM147" s="25" t="s">
        <v>305</v>
      </c>
    </row>
    <row r="148" spans="2:65" s="1" customFormat="1" ht="13.5">
      <c r="B148" s="42"/>
      <c r="D148" s="194" t="s">
        <v>156</v>
      </c>
      <c r="F148" s="195" t="s">
        <v>306</v>
      </c>
      <c r="I148" s="196"/>
      <c r="L148" s="42"/>
      <c r="M148" s="197"/>
      <c r="N148" s="43"/>
      <c r="O148" s="43"/>
      <c r="P148" s="43"/>
      <c r="Q148" s="43"/>
      <c r="R148" s="43"/>
      <c r="S148" s="43"/>
      <c r="T148" s="71"/>
      <c r="AT148" s="25" t="s">
        <v>156</v>
      </c>
      <c r="AU148" s="25" t="s">
        <v>89</v>
      </c>
    </row>
    <row r="149" spans="2:65" s="12" customFormat="1" ht="13.5">
      <c r="B149" s="201"/>
      <c r="D149" s="194" t="s">
        <v>223</v>
      </c>
      <c r="E149" s="202" t="s">
        <v>5</v>
      </c>
      <c r="F149" s="203" t="s">
        <v>307</v>
      </c>
      <c r="H149" s="202" t="s">
        <v>5</v>
      </c>
      <c r="I149" s="204"/>
      <c r="L149" s="201"/>
      <c r="M149" s="205"/>
      <c r="N149" s="206"/>
      <c r="O149" s="206"/>
      <c r="P149" s="206"/>
      <c r="Q149" s="206"/>
      <c r="R149" s="206"/>
      <c r="S149" s="206"/>
      <c r="T149" s="207"/>
      <c r="AT149" s="202" t="s">
        <v>223</v>
      </c>
      <c r="AU149" s="202" t="s">
        <v>89</v>
      </c>
      <c r="AV149" s="12" t="s">
        <v>84</v>
      </c>
      <c r="AW149" s="12" t="s">
        <v>40</v>
      </c>
      <c r="AX149" s="12" t="s">
        <v>77</v>
      </c>
      <c r="AY149" s="202" t="s">
        <v>149</v>
      </c>
    </row>
    <row r="150" spans="2:65" s="13" customFormat="1" ht="13.5">
      <c r="B150" s="208"/>
      <c r="D150" s="194" t="s">
        <v>223</v>
      </c>
      <c r="E150" s="209" t="s">
        <v>5</v>
      </c>
      <c r="F150" s="210" t="s">
        <v>308</v>
      </c>
      <c r="H150" s="211">
        <v>6.4</v>
      </c>
      <c r="I150" s="212"/>
      <c r="L150" s="208"/>
      <c r="M150" s="213"/>
      <c r="N150" s="214"/>
      <c r="O150" s="214"/>
      <c r="P150" s="214"/>
      <c r="Q150" s="214"/>
      <c r="R150" s="214"/>
      <c r="S150" s="214"/>
      <c r="T150" s="215"/>
      <c r="AT150" s="209" t="s">
        <v>223</v>
      </c>
      <c r="AU150" s="209" t="s">
        <v>89</v>
      </c>
      <c r="AV150" s="13" t="s">
        <v>89</v>
      </c>
      <c r="AW150" s="13" t="s">
        <v>40</v>
      </c>
      <c r="AX150" s="13" t="s">
        <v>77</v>
      </c>
      <c r="AY150" s="209" t="s">
        <v>149</v>
      </c>
    </row>
    <row r="151" spans="2:65" s="12" customFormat="1" ht="13.5">
      <c r="B151" s="201"/>
      <c r="D151" s="194" t="s">
        <v>223</v>
      </c>
      <c r="E151" s="202" t="s">
        <v>5</v>
      </c>
      <c r="F151" s="203" t="s">
        <v>309</v>
      </c>
      <c r="H151" s="202" t="s">
        <v>5</v>
      </c>
      <c r="I151" s="204"/>
      <c r="L151" s="201"/>
      <c r="M151" s="205"/>
      <c r="N151" s="206"/>
      <c r="O151" s="206"/>
      <c r="P151" s="206"/>
      <c r="Q151" s="206"/>
      <c r="R151" s="206"/>
      <c r="S151" s="206"/>
      <c r="T151" s="207"/>
      <c r="AT151" s="202" t="s">
        <v>223</v>
      </c>
      <c r="AU151" s="202" t="s">
        <v>89</v>
      </c>
      <c r="AV151" s="12" t="s">
        <v>84</v>
      </c>
      <c r="AW151" s="12" t="s">
        <v>40</v>
      </c>
      <c r="AX151" s="12" t="s">
        <v>77</v>
      </c>
      <c r="AY151" s="202" t="s">
        <v>149</v>
      </c>
    </row>
    <row r="152" spans="2:65" s="13" customFormat="1" ht="13.5">
      <c r="B152" s="208"/>
      <c r="D152" s="194" t="s">
        <v>223</v>
      </c>
      <c r="E152" s="209" t="s">
        <v>5</v>
      </c>
      <c r="F152" s="210" t="s">
        <v>310</v>
      </c>
      <c r="H152" s="211">
        <v>0.247</v>
      </c>
      <c r="I152" s="212"/>
      <c r="L152" s="208"/>
      <c r="M152" s="213"/>
      <c r="N152" s="214"/>
      <c r="O152" s="214"/>
      <c r="P152" s="214"/>
      <c r="Q152" s="214"/>
      <c r="R152" s="214"/>
      <c r="S152" s="214"/>
      <c r="T152" s="215"/>
      <c r="AT152" s="209" t="s">
        <v>223</v>
      </c>
      <c r="AU152" s="209" t="s">
        <v>89</v>
      </c>
      <c r="AV152" s="13" t="s">
        <v>89</v>
      </c>
      <c r="AW152" s="13" t="s">
        <v>40</v>
      </c>
      <c r="AX152" s="13" t="s">
        <v>77</v>
      </c>
      <c r="AY152" s="209" t="s">
        <v>149</v>
      </c>
    </row>
    <row r="153" spans="2:65" s="14" customFormat="1" ht="13.5">
      <c r="B153" s="216"/>
      <c r="D153" s="194" t="s">
        <v>223</v>
      </c>
      <c r="E153" s="217" t="s">
        <v>5</v>
      </c>
      <c r="F153" s="218" t="s">
        <v>226</v>
      </c>
      <c r="H153" s="219">
        <v>6.6470000000000002</v>
      </c>
      <c r="I153" s="220"/>
      <c r="L153" s="216"/>
      <c r="M153" s="221"/>
      <c r="N153" s="222"/>
      <c r="O153" s="222"/>
      <c r="P153" s="222"/>
      <c r="Q153" s="222"/>
      <c r="R153" s="222"/>
      <c r="S153" s="222"/>
      <c r="T153" s="223"/>
      <c r="AT153" s="217" t="s">
        <v>223</v>
      </c>
      <c r="AU153" s="217" t="s">
        <v>89</v>
      </c>
      <c r="AV153" s="14" t="s">
        <v>148</v>
      </c>
      <c r="AW153" s="14" t="s">
        <v>40</v>
      </c>
      <c r="AX153" s="14" t="s">
        <v>84</v>
      </c>
      <c r="AY153" s="217" t="s">
        <v>149</v>
      </c>
    </row>
    <row r="154" spans="2:65" s="1" customFormat="1" ht="16.5" customHeight="1">
      <c r="B154" s="181"/>
      <c r="C154" s="182" t="s">
        <v>311</v>
      </c>
      <c r="D154" s="182" t="s">
        <v>151</v>
      </c>
      <c r="E154" s="183" t="s">
        <v>312</v>
      </c>
      <c r="F154" s="184" t="s">
        <v>313</v>
      </c>
      <c r="G154" s="185" t="s">
        <v>273</v>
      </c>
      <c r="H154" s="186">
        <v>0.64500000000000002</v>
      </c>
      <c r="I154" s="187"/>
      <c r="J154" s="188">
        <f>ROUND(I154*H154,2)</f>
        <v>0</v>
      </c>
      <c r="K154" s="184" t="s">
        <v>220</v>
      </c>
      <c r="L154" s="42"/>
      <c r="M154" s="189" t="s">
        <v>5</v>
      </c>
      <c r="N154" s="190" t="s">
        <v>48</v>
      </c>
      <c r="O154" s="43"/>
      <c r="P154" s="191">
        <f>O154*H154</f>
        <v>0</v>
      </c>
      <c r="Q154" s="191">
        <v>0</v>
      </c>
      <c r="R154" s="191">
        <f>Q154*H154</f>
        <v>0</v>
      </c>
      <c r="S154" s="191">
        <v>0.32400000000000001</v>
      </c>
      <c r="T154" s="192">
        <f>S154*H154</f>
        <v>0.20898</v>
      </c>
      <c r="AR154" s="25" t="s">
        <v>148</v>
      </c>
      <c r="AT154" s="25" t="s">
        <v>151</v>
      </c>
      <c r="AU154" s="25" t="s">
        <v>89</v>
      </c>
      <c r="AY154" s="25" t="s">
        <v>149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25" t="s">
        <v>84</v>
      </c>
      <c r="BK154" s="193">
        <f>ROUND(I154*H154,2)</f>
        <v>0</v>
      </c>
      <c r="BL154" s="25" t="s">
        <v>148</v>
      </c>
      <c r="BM154" s="25" t="s">
        <v>314</v>
      </c>
    </row>
    <row r="155" spans="2:65" s="1" customFormat="1" ht="13.5">
      <c r="B155" s="42"/>
      <c r="D155" s="194" t="s">
        <v>156</v>
      </c>
      <c r="F155" s="195" t="s">
        <v>315</v>
      </c>
      <c r="I155" s="196"/>
      <c r="L155" s="42"/>
      <c r="M155" s="197"/>
      <c r="N155" s="43"/>
      <c r="O155" s="43"/>
      <c r="P155" s="43"/>
      <c r="Q155" s="43"/>
      <c r="R155" s="43"/>
      <c r="S155" s="43"/>
      <c r="T155" s="71"/>
      <c r="AT155" s="25" t="s">
        <v>156</v>
      </c>
      <c r="AU155" s="25" t="s">
        <v>89</v>
      </c>
    </row>
    <row r="156" spans="2:65" s="12" customFormat="1" ht="13.5">
      <c r="B156" s="201"/>
      <c r="D156" s="194" t="s">
        <v>223</v>
      </c>
      <c r="E156" s="202" t="s">
        <v>5</v>
      </c>
      <c r="F156" s="203" t="s">
        <v>316</v>
      </c>
      <c r="H156" s="202" t="s">
        <v>5</v>
      </c>
      <c r="I156" s="204"/>
      <c r="L156" s="201"/>
      <c r="M156" s="205"/>
      <c r="N156" s="206"/>
      <c r="O156" s="206"/>
      <c r="P156" s="206"/>
      <c r="Q156" s="206"/>
      <c r="R156" s="206"/>
      <c r="S156" s="206"/>
      <c r="T156" s="207"/>
      <c r="AT156" s="202" t="s">
        <v>223</v>
      </c>
      <c r="AU156" s="202" t="s">
        <v>89</v>
      </c>
      <c r="AV156" s="12" t="s">
        <v>84</v>
      </c>
      <c r="AW156" s="12" t="s">
        <v>40</v>
      </c>
      <c r="AX156" s="12" t="s">
        <v>77</v>
      </c>
      <c r="AY156" s="202" t="s">
        <v>149</v>
      </c>
    </row>
    <row r="157" spans="2:65" s="13" customFormat="1" ht="13.5">
      <c r="B157" s="208"/>
      <c r="D157" s="194" t="s">
        <v>223</v>
      </c>
      <c r="E157" s="209" t="s">
        <v>5</v>
      </c>
      <c r="F157" s="210" t="s">
        <v>317</v>
      </c>
      <c r="H157" s="211">
        <v>0.64500000000000002</v>
      </c>
      <c r="I157" s="212"/>
      <c r="L157" s="208"/>
      <c r="M157" s="213"/>
      <c r="N157" s="214"/>
      <c r="O157" s="214"/>
      <c r="P157" s="214"/>
      <c r="Q157" s="214"/>
      <c r="R157" s="214"/>
      <c r="S157" s="214"/>
      <c r="T157" s="215"/>
      <c r="AT157" s="209" t="s">
        <v>223</v>
      </c>
      <c r="AU157" s="209" t="s">
        <v>89</v>
      </c>
      <c r="AV157" s="13" t="s">
        <v>89</v>
      </c>
      <c r="AW157" s="13" t="s">
        <v>40</v>
      </c>
      <c r="AX157" s="13" t="s">
        <v>77</v>
      </c>
      <c r="AY157" s="209" t="s">
        <v>149</v>
      </c>
    </row>
    <row r="158" spans="2:65" s="14" customFormat="1" ht="13.5">
      <c r="B158" s="216"/>
      <c r="D158" s="194" t="s">
        <v>223</v>
      </c>
      <c r="E158" s="217" t="s">
        <v>5</v>
      </c>
      <c r="F158" s="218" t="s">
        <v>226</v>
      </c>
      <c r="H158" s="219">
        <v>0.64500000000000002</v>
      </c>
      <c r="I158" s="220"/>
      <c r="L158" s="216"/>
      <c r="M158" s="221"/>
      <c r="N158" s="222"/>
      <c r="O158" s="222"/>
      <c r="P158" s="222"/>
      <c r="Q158" s="222"/>
      <c r="R158" s="222"/>
      <c r="S158" s="222"/>
      <c r="T158" s="223"/>
      <c r="AT158" s="217" t="s">
        <v>223</v>
      </c>
      <c r="AU158" s="217" t="s">
        <v>89</v>
      </c>
      <c r="AV158" s="14" t="s">
        <v>148</v>
      </c>
      <c r="AW158" s="14" t="s">
        <v>40</v>
      </c>
      <c r="AX158" s="14" t="s">
        <v>84</v>
      </c>
      <c r="AY158" s="217" t="s">
        <v>149</v>
      </c>
    </row>
    <row r="159" spans="2:65" s="1" customFormat="1" ht="16.5" customHeight="1">
      <c r="B159" s="181"/>
      <c r="C159" s="182" t="s">
        <v>318</v>
      </c>
      <c r="D159" s="182" t="s">
        <v>151</v>
      </c>
      <c r="E159" s="183" t="s">
        <v>319</v>
      </c>
      <c r="F159" s="184" t="s">
        <v>320</v>
      </c>
      <c r="G159" s="185" t="s">
        <v>219</v>
      </c>
      <c r="H159" s="186">
        <v>0.57599999999999996</v>
      </c>
      <c r="I159" s="187"/>
      <c r="J159" s="188">
        <f>ROUND(I159*H159,2)</f>
        <v>0</v>
      </c>
      <c r="K159" s="184" t="s">
        <v>220</v>
      </c>
      <c r="L159" s="42"/>
      <c r="M159" s="189" t="s">
        <v>5</v>
      </c>
      <c r="N159" s="190" t="s">
        <v>48</v>
      </c>
      <c r="O159" s="43"/>
      <c r="P159" s="191">
        <f>O159*H159</f>
        <v>0</v>
      </c>
      <c r="Q159" s="191">
        <v>0</v>
      </c>
      <c r="R159" s="191">
        <f>Q159*H159</f>
        <v>0</v>
      </c>
      <c r="S159" s="191">
        <v>2.4</v>
      </c>
      <c r="T159" s="192">
        <f>S159*H159</f>
        <v>1.3823999999999999</v>
      </c>
      <c r="AR159" s="25" t="s">
        <v>148</v>
      </c>
      <c r="AT159" s="25" t="s">
        <v>151</v>
      </c>
      <c r="AU159" s="25" t="s">
        <v>89</v>
      </c>
      <c r="AY159" s="25" t="s">
        <v>149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25" t="s">
        <v>84</v>
      </c>
      <c r="BK159" s="193">
        <f>ROUND(I159*H159,2)</f>
        <v>0</v>
      </c>
      <c r="BL159" s="25" t="s">
        <v>148</v>
      </c>
      <c r="BM159" s="25" t="s">
        <v>321</v>
      </c>
    </row>
    <row r="160" spans="2:65" s="1" customFormat="1" ht="13.5">
      <c r="B160" s="42"/>
      <c r="D160" s="194" t="s">
        <v>156</v>
      </c>
      <c r="F160" s="195" t="s">
        <v>322</v>
      </c>
      <c r="I160" s="196"/>
      <c r="L160" s="42"/>
      <c r="M160" s="197"/>
      <c r="N160" s="43"/>
      <c r="O160" s="43"/>
      <c r="P160" s="43"/>
      <c r="Q160" s="43"/>
      <c r="R160" s="43"/>
      <c r="S160" s="43"/>
      <c r="T160" s="71"/>
      <c r="AT160" s="25" t="s">
        <v>156</v>
      </c>
      <c r="AU160" s="25" t="s">
        <v>89</v>
      </c>
    </row>
    <row r="161" spans="2:65" s="12" customFormat="1" ht="13.5">
      <c r="B161" s="201"/>
      <c r="D161" s="194" t="s">
        <v>223</v>
      </c>
      <c r="E161" s="202" t="s">
        <v>5</v>
      </c>
      <c r="F161" s="203" t="s">
        <v>323</v>
      </c>
      <c r="H161" s="202" t="s">
        <v>5</v>
      </c>
      <c r="I161" s="204"/>
      <c r="L161" s="201"/>
      <c r="M161" s="205"/>
      <c r="N161" s="206"/>
      <c r="O161" s="206"/>
      <c r="P161" s="206"/>
      <c r="Q161" s="206"/>
      <c r="R161" s="206"/>
      <c r="S161" s="206"/>
      <c r="T161" s="207"/>
      <c r="AT161" s="202" t="s">
        <v>223</v>
      </c>
      <c r="AU161" s="202" t="s">
        <v>89</v>
      </c>
      <c r="AV161" s="12" t="s">
        <v>84</v>
      </c>
      <c r="AW161" s="12" t="s">
        <v>40</v>
      </c>
      <c r="AX161" s="12" t="s">
        <v>77</v>
      </c>
      <c r="AY161" s="202" t="s">
        <v>149</v>
      </c>
    </row>
    <row r="162" spans="2:65" s="13" customFormat="1" ht="13.5">
      <c r="B162" s="208"/>
      <c r="D162" s="194" t="s">
        <v>223</v>
      </c>
      <c r="E162" s="209" t="s">
        <v>5</v>
      </c>
      <c r="F162" s="210" t="s">
        <v>324</v>
      </c>
      <c r="H162" s="211">
        <v>0.57599999999999996</v>
      </c>
      <c r="I162" s="212"/>
      <c r="L162" s="208"/>
      <c r="M162" s="213"/>
      <c r="N162" s="214"/>
      <c r="O162" s="214"/>
      <c r="P162" s="214"/>
      <c r="Q162" s="214"/>
      <c r="R162" s="214"/>
      <c r="S162" s="214"/>
      <c r="T162" s="215"/>
      <c r="AT162" s="209" t="s">
        <v>223</v>
      </c>
      <c r="AU162" s="209" t="s">
        <v>89</v>
      </c>
      <c r="AV162" s="13" t="s">
        <v>89</v>
      </c>
      <c r="AW162" s="13" t="s">
        <v>40</v>
      </c>
      <c r="AX162" s="13" t="s">
        <v>77</v>
      </c>
      <c r="AY162" s="209" t="s">
        <v>149</v>
      </c>
    </row>
    <row r="163" spans="2:65" s="14" customFormat="1" ht="13.5">
      <c r="B163" s="216"/>
      <c r="D163" s="194" t="s">
        <v>223</v>
      </c>
      <c r="E163" s="217" t="s">
        <v>5</v>
      </c>
      <c r="F163" s="218" t="s">
        <v>226</v>
      </c>
      <c r="H163" s="219">
        <v>0.57599999999999996</v>
      </c>
      <c r="I163" s="220"/>
      <c r="L163" s="216"/>
      <c r="M163" s="221"/>
      <c r="N163" s="222"/>
      <c r="O163" s="222"/>
      <c r="P163" s="222"/>
      <c r="Q163" s="222"/>
      <c r="R163" s="222"/>
      <c r="S163" s="222"/>
      <c r="T163" s="223"/>
      <c r="AT163" s="217" t="s">
        <v>223</v>
      </c>
      <c r="AU163" s="217" t="s">
        <v>89</v>
      </c>
      <c r="AV163" s="14" t="s">
        <v>148</v>
      </c>
      <c r="AW163" s="14" t="s">
        <v>40</v>
      </c>
      <c r="AX163" s="14" t="s">
        <v>84</v>
      </c>
      <c r="AY163" s="217" t="s">
        <v>149</v>
      </c>
    </row>
    <row r="164" spans="2:65" s="1" customFormat="1" ht="25.5" customHeight="1">
      <c r="B164" s="181"/>
      <c r="C164" s="182" t="s">
        <v>325</v>
      </c>
      <c r="D164" s="182" t="s">
        <v>151</v>
      </c>
      <c r="E164" s="183" t="s">
        <v>326</v>
      </c>
      <c r="F164" s="184" t="s">
        <v>327</v>
      </c>
      <c r="G164" s="185" t="s">
        <v>219</v>
      </c>
      <c r="H164" s="186">
        <v>0.3</v>
      </c>
      <c r="I164" s="187"/>
      <c r="J164" s="188">
        <f>ROUND(I164*H164,2)</f>
        <v>0</v>
      </c>
      <c r="K164" s="184" t="s">
        <v>220</v>
      </c>
      <c r="L164" s="42"/>
      <c r="M164" s="189" t="s">
        <v>5</v>
      </c>
      <c r="N164" s="190" t="s">
        <v>48</v>
      </c>
      <c r="O164" s="43"/>
      <c r="P164" s="191">
        <f>O164*H164</f>
        <v>0</v>
      </c>
      <c r="Q164" s="191">
        <v>0</v>
      </c>
      <c r="R164" s="191">
        <f>Q164*H164</f>
        <v>0</v>
      </c>
      <c r="S164" s="191">
        <v>2.2000000000000002</v>
      </c>
      <c r="T164" s="192">
        <f>S164*H164</f>
        <v>0.66</v>
      </c>
      <c r="AR164" s="25" t="s">
        <v>148</v>
      </c>
      <c r="AT164" s="25" t="s">
        <v>151</v>
      </c>
      <c r="AU164" s="25" t="s">
        <v>89</v>
      </c>
      <c r="AY164" s="25" t="s">
        <v>149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25" t="s">
        <v>84</v>
      </c>
      <c r="BK164" s="193">
        <f>ROUND(I164*H164,2)</f>
        <v>0</v>
      </c>
      <c r="BL164" s="25" t="s">
        <v>148</v>
      </c>
      <c r="BM164" s="25" t="s">
        <v>328</v>
      </c>
    </row>
    <row r="165" spans="2:65" s="1" customFormat="1" ht="13.5">
      <c r="B165" s="42"/>
      <c r="D165" s="194" t="s">
        <v>156</v>
      </c>
      <c r="F165" s="195" t="s">
        <v>329</v>
      </c>
      <c r="I165" s="196"/>
      <c r="L165" s="42"/>
      <c r="M165" s="197"/>
      <c r="N165" s="43"/>
      <c r="O165" s="43"/>
      <c r="P165" s="43"/>
      <c r="Q165" s="43"/>
      <c r="R165" s="43"/>
      <c r="S165" s="43"/>
      <c r="T165" s="71"/>
      <c r="AT165" s="25" t="s">
        <v>156</v>
      </c>
      <c r="AU165" s="25" t="s">
        <v>89</v>
      </c>
    </row>
    <row r="166" spans="2:65" s="12" customFormat="1" ht="13.5">
      <c r="B166" s="201"/>
      <c r="D166" s="194" t="s">
        <v>223</v>
      </c>
      <c r="E166" s="202" t="s">
        <v>5</v>
      </c>
      <c r="F166" s="203" t="s">
        <v>224</v>
      </c>
      <c r="H166" s="202" t="s">
        <v>5</v>
      </c>
      <c r="I166" s="204"/>
      <c r="L166" s="201"/>
      <c r="M166" s="205"/>
      <c r="N166" s="206"/>
      <c r="O166" s="206"/>
      <c r="P166" s="206"/>
      <c r="Q166" s="206"/>
      <c r="R166" s="206"/>
      <c r="S166" s="206"/>
      <c r="T166" s="207"/>
      <c r="AT166" s="202" t="s">
        <v>223</v>
      </c>
      <c r="AU166" s="202" t="s">
        <v>89</v>
      </c>
      <c r="AV166" s="12" t="s">
        <v>84</v>
      </c>
      <c r="AW166" s="12" t="s">
        <v>40</v>
      </c>
      <c r="AX166" s="12" t="s">
        <v>77</v>
      </c>
      <c r="AY166" s="202" t="s">
        <v>149</v>
      </c>
    </row>
    <row r="167" spans="2:65" s="13" customFormat="1" ht="13.5">
      <c r="B167" s="208"/>
      <c r="D167" s="194" t="s">
        <v>223</v>
      </c>
      <c r="E167" s="209" t="s">
        <v>5</v>
      </c>
      <c r="F167" s="210" t="s">
        <v>330</v>
      </c>
      <c r="H167" s="211">
        <v>0.3</v>
      </c>
      <c r="I167" s="212"/>
      <c r="L167" s="208"/>
      <c r="M167" s="213"/>
      <c r="N167" s="214"/>
      <c r="O167" s="214"/>
      <c r="P167" s="214"/>
      <c r="Q167" s="214"/>
      <c r="R167" s="214"/>
      <c r="S167" s="214"/>
      <c r="T167" s="215"/>
      <c r="AT167" s="209" t="s">
        <v>223</v>
      </c>
      <c r="AU167" s="209" t="s">
        <v>89</v>
      </c>
      <c r="AV167" s="13" t="s">
        <v>89</v>
      </c>
      <c r="AW167" s="13" t="s">
        <v>40</v>
      </c>
      <c r="AX167" s="13" t="s">
        <v>77</v>
      </c>
      <c r="AY167" s="209" t="s">
        <v>149</v>
      </c>
    </row>
    <row r="168" spans="2:65" s="14" customFormat="1" ht="13.5">
      <c r="B168" s="216"/>
      <c r="D168" s="194" t="s">
        <v>223</v>
      </c>
      <c r="E168" s="217" t="s">
        <v>5</v>
      </c>
      <c r="F168" s="218" t="s">
        <v>226</v>
      </c>
      <c r="H168" s="219">
        <v>0.3</v>
      </c>
      <c r="I168" s="220"/>
      <c r="L168" s="216"/>
      <c r="M168" s="221"/>
      <c r="N168" s="222"/>
      <c r="O168" s="222"/>
      <c r="P168" s="222"/>
      <c r="Q168" s="222"/>
      <c r="R168" s="222"/>
      <c r="S168" s="222"/>
      <c r="T168" s="223"/>
      <c r="AT168" s="217" t="s">
        <v>223</v>
      </c>
      <c r="AU168" s="217" t="s">
        <v>89</v>
      </c>
      <c r="AV168" s="14" t="s">
        <v>148</v>
      </c>
      <c r="AW168" s="14" t="s">
        <v>40</v>
      </c>
      <c r="AX168" s="14" t="s">
        <v>84</v>
      </c>
      <c r="AY168" s="217" t="s">
        <v>149</v>
      </c>
    </row>
    <row r="169" spans="2:65" s="1" customFormat="1" ht="25.5" customHeight="1">
      <c r="B169" s="181"/>
      <c r="C169" s="182" t="s">
        <v>331</v>
      </c>
      <c r="D169" s="182" t="s">
        <v>151</v>
      </c>
      <c r="E169" s="183" t="s">
        <v>332</v>
      </c>
      <c r="F169" s="184" t="s">
        <v>333</v>
      </c>
      <c r="G169" s="185" t="s">
        <v>219</v>
      </c>
      <c r="H169" s="186">
        <v>8.4740000000000002</v>
      </c>
      <c r="I169" s="187"/>
      <c r="J169" s="188">
        <f>ROUND(I169*H169,2)</f>
        <v>0</v>
      </c>
      <c r="K169" s="184" t="s">
        <v>220</v>
      </c>
      <c r="L169" s="42"/>
      <c r="M169" s="189" t="s">
        <v>5</v>
      </c>
      <c r="N169" s="190" t="s">
        <v>48</v>
      </c>
      <c r="O169" s="43"/>
      <c r="P169" s="191">
        <f>O169*H169</f>
        <v>0</v>
      </c>
      <c r="Q169" s="191">
        <v>0</v>
      </c>
      <c r="R169" s="191">
        <f>Q169*H169</f>
        <v>0</v>
      </c>
      <c r="S169" s="191">
        <v>2.2000000000000002</v>
      </c>
      <c r="T169" s="192">
        <f>S169*H169</f>
        <v>18.642800000000001</v>
      </c>
      <c r="AR169" s="25" t="s">
        <v>148</v>
      </c>
      <c r="AT169" s="25" t="s">
        <v>151</v>
      </c>
      <c r="AU169" s="25" t="s">
        <v>89</v>
      </c>
      <c r="AY169" s="25" t="s">
        <v>149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25" t="s">
        <v>84</v>
      </c>
      <c r="BK169" s="193">
        <f>ROUND(I169*H169,2)</f>
        <v>0</v>
      </c>
      <c r="BL169" s="25" t="s">
        <v>148</v>
      </c>
      <c r="BM169" s="25" t="s">
        <v>334</v>
      </c>
    </row>
    <row r="170" spans="2:65" s="1" customFormat="1" ht="13.5">
      <c r="B170" s="42"/>
      <c r="D170" s="194" t="s">
        <v>156</v>
      </c>
      <c r="F170" s="195" t="s">
        <v>335</v>
      </c>
      <c r="I170" s="196"/>
      <c r="L170" s="42"/>
      <c r="M170" s="197"/>
      <c r="N170" s="43"/>
      <c r="O170" s="43"/>
      <c r="P170" s="43"/>
      <c r="Q170" s="43"/>
      <c r="R170" s="43"/>
      <c r="S170" s="43"/>
      <c r="T170" s="71"/>
      <c r="AT170" s="25" t="s">
        <v>156</v>
      </c>
      <c r="AU170" s="25" t="s">
        <v>89</v>
      </c>
    </row>
    <row r="171" spans="2:65" s="12" customFormat="1" ht="13.5">
      <c r="B171" s="201"/>
      <c r="D171" s="194" t="s">
        <v>223</v>
      </c>
      <c r="E171" s="202" t="s">
        <v>5</v>
      </c>
      <c r="F171" s="203" t="s">
        <v>285</v>
      </c>
      <c r="H171" s="202" t="s">
        <v>5</v>
      </c>
      <c r="I171" s="204"/>
      <c r="L171" s="201"/>
      <c r="M171" s="205"/>
      <c r="N171" s="206"/>
      <c r="O171" s="206"/>
      <c r="P171" s="206"/>
      <c r="Q171" s="206"/>
      <c r="R171" s="206"/>
      <c r="S171" s="206"/>
      <c r="T171" s="207"/>
      <c r="AT171" s="202" t="s">
        <v>223</v>
      </c>
      <c r="AU171" s="202" t="s">
        <v>89</v>
      </c>
      <c r="AV171" s="12" t="s">
        <v>84</v>
      </c>
      <c r="AW171" s="12" t="s">
        <v>40</v>
      </c>
      <c r="AX171" s="12" t="s">
        <v>77</v>
      </c>
      <c r="AY171" s="202" t="s">
        <v>149</v>
      </c>
    </row>
    <row r="172" spans="2:65" s="13" customFormat="1" ht="13.5">
      <c r="B172" s="208"/>
      <c r="D172" s="194" t="s">
        <v>223</v>
      </c>
      <c r="E172" s="209" t="s">
        <v>5</v>
      </c>
      <c r="F172" s="210" t="s">
        <v>336</v>
      </c>
      <c r="H172" s="211">
        <v>2.8149999999999999</v>
      </c>
      <c r="I172" s="212"/>
      <c r="L172" s="208"/>
      <c r="M172" s="213"/>
      <c r="N172" s="214"/>
      <c r="O172" s="214"/>
      <c r="P172" s="214"/>
      <c r="Q172" s="214"/>
      <c r="R172" s="214"/>
      <c r="S172" s="214"/>
      <c r="T172" s="215"/>
      <c r="AT172" s="209" t="s">
        <v>223</v>
      </c>
      <c r="AU172" s="209" t="s">
        <v>89</v>
      </c>
      <c r="AV172" s="13" t="s">
        <v>89</v>
      </c>
      <c r="AW172" s="13" t="s">
        <v>40</v>
      </c>
      <c r="AX172" s="13" t="s">
        <v>77</v>
      </c>
      <c r="AY172" s="209" t="s">
        <v>149</v>
      </c>
    </row>
    <row r="173" spans="2:65" s="12" customFormat="1" ht="13.5">
      <c r="B173" s="201"/>
      <c r="D173" s="194" t="s">
        <v>223</v>
      </c>
      <c r="E173" s="202" t="s">
        <v>5</v>
      </c>
      <c r="F173" s="203" t="s">
        <v>276</v>
      </c>
      <c r="H173" s="202" t="s">
        <v>5</v>
      </c>
      <c r="I173" s="204"/>
      <c r="L173" s="201"/>
      <c r="M173" s="205"/>
      <c r="N173" s="206"/>
      <c r="O173" s="206"/>
      <c r="P173" s="206"/>
      <c r="Q173" s="206"/>
      <c r="R173" s="206"/>
      <c r="S173" s="206"/>
      <c r="T173" s="207"/>
      <c r="AT173" s="202" t="s">
        <v>223</v>
      </c>
      <c r="AU173" s="202" t="s">
        <v>89</v>
      </c>
      <c r="AV173" s="12" t="s">
        <v>84</v>
      </c>
      <c r="AW173" s="12" t="s">
        <v>40</v>
      </c>
      <c r="AX173" s="12" t="s">
        <v>77</v>
      </c>
      <c r="AY173" s="202" t="s">
        <v>149</v>
      </c>
    </row>
    <row r="174" spans="2:65" s="13" customFormat="1" ht="13.5">
      <c r="B174" s="208"/>
      <c r="D174" s="194" t="s">
        <v>223</v>
      </c>
      <c r="E174" s="209" t="s">
        <v>5</v>
      </c>
      <c r="F174" s="210" t="s">
        <v>337</v>
      </c>
      <c r="H174" s="211">
        <v>2.1589999999999998</v>
      </c>
      <c r="I174" s="212"/>
      <c r="L174" s="208"/>
      <c r="M174" s="213"/>
      <c r="N174" s="214"/>
      <c r="O174" s="214"/>
      <c r="P174" s="214"/>
      <c r="Q174" s="214"/>
      <c r="R174" s="214"/>
      <c r="S174" s="214"/>
      <c r="T174" s="215"/>
      <c r="AT174" s="209" t="s">
        <v>223</v>
      </c>
      <c r="AU174" s="209" t="s">
        <v>89</v>
      </c>
      <c r="AV174" s="13" t="s">
        <v>89</v>
      </c>
      <c r="AW174" s="13" t="s">
        <v>40</v>
      </c>
      <c r="AX174" s="13" t="s">
        <v>77</v>
      </c>
      <c r="AY174" s="209" t="s">
        <v>149</v>
      </c>
    </row>
    <row r="175" spans="2:65" s="12" customFormat="1" ht="13.5">
      <c r="B175" s="201"/>
      <c r="D175" s="194" t="s">
        <v>223</v>
      </c>
      <c r="E175" s="202" t="s">
        <v>5</v>
      </c>
      <c r="F175" s="203" t="s">
        <v>278</v>
      </c>
      <c r="H175" s="202" t="s">
        <v>5</v>
      </c>
      <c r="I175" s="204"/>
      <c r="L175" s="201"/>
      <c r="M175" s="205"/>
      <c r="N175" s="206"/>
      <c r="O175" s="206"/>
      <c r="P175" s="206"/>
      <c r="Q175" s="206"/>
      <c r="R175" s="206"/>
      <c r="S175" s="206"/>
      <c r="T175" s="207"/>
      <c r="AT175" s="202" t="s">
        <v>223</v>
      </c>
      <c r="AU175" s="202" t="s">
        <v>89</v>
      </c>
      <c r="AV175" s="12" t="s">
        <v>84</v>
      </c>
      <c r="AW175" s="12" t="s">
        <v>40</v>
      </c>
      <c r="AX175" s="12" t="s">
        <v>77</v>
      </c>
      <c r="AY175" s="202" t="s">
        <v>149</v>
      </c>
    </row>
    <row r="176" spans="2:65" s="13" customFormat="1" ht="13.5">
      <c r="B176" s="208"/>
      <c r="D176" s="194" t="s">
        <v>223</v>
      </c>
      <c r="E176" s="209" t="s">
        <v>5</v>
      </c>
      <c r="F176" s="210" t="s">
        <v>338</v>
      </c>
      <c r="H176" s="211">
        <v>3.0369999999999999</v>
      </c>
      <c r="I176" s="212"/>
      <c r="L176" s="208"/>
      <c r="M176" s="213"/>
      <c r="N176" s="214"/>
      <c r="O176" s="214"/>
      <c r="P176" s="214"/>
      <c r="Q176" s="214"/>
      <c r="R176" s="214"/>
      <c r="S176" s="214"/>
      <c r="T176" s="215"/>
      <c r="AT176" s="209" t="s">
        <v>223</v>
      </c>
      <c r="AU176" s="209" t="s">
        <v>89</v>
      </c>
      <c r="AV176" s="13" t="s">
        <v>89</v>
      </c>
      <c r="AW176" s="13" t="s">
        <v>40</v>
      </c>
      <c r="AX176" s="13" t="s">
        <v>77</v>
      </c>
      <c r="AY176" s="209" t="s">
        <v>149</v>
      </c>
    </row>
    <row r="177" spans="2:65" s="12" customFormat="1" ht="13.5">
      <c r="B177" s="201"/>
      <c r="D177" s="194" t="s">
        <v>223</v>
      </c>
      <c r="E177" s="202" t="s">
        <v>5</v>
      </c>
      <c r="F177" s="203" t="s">
        <v>339</v>
      </c>
      <c r="H177" s="202" t="s">
        <v>5</v>
      </c>
      <c r="I177" s="204"/>
      <c r="L177" s="201"/>
      <c r="M177" s="205"/>
      <c r="N177" s="206"/>
      <c r="O177" s="206"/>
      <c r="P177" s="206"/>
      <c r="Q177" s="206"/>
      <c r="R177" s="206"/>
      <c r="S177" s="206"/>
      <c r="T177" s="207"/>
      <c r="AT177" s="202" t="s">
        <v>223</v>
      </c>
      <c r="AU177" s="202" t="s">
        <v>89</v>
      </c>
      <c r="AV177" s="12" t="s">
        <v>84</v>
      </c>
      <c r="AW177" s="12" t="s">
        <v>40</v>
      </c>
      <c r="AX177" s="12" t="s">
        <v>77</v>
      </c>
      <c r="AY177" s="202" t="s">
        <v>149</v>
      </c>
    </row>
    <row r="178" spans="2:65" s="13" customFormat="1" ht="13.5">
      <c r="B178" s="208"/>
      <c r="D178" s="194" t="s">
        <v>223</v>
      </c>
      <c r="E178" s="209" t="s">
        <v>5</v>
      </c>
      <c r="F178" s="210" t="s">
        <v>340</v>
      </c>
      <c r="H178" s="211">
        <v>0.46300000000000002</v>
      </c>
      <c r="I178" s="212"/>
      <c r="L178" s="208"/>
      <c r="M178" s="213"/>
      <c r="N178" s="214"/>
      <c r="O178" s="214"/>
      <c r="P178" s="214"/>
      <c r="Q178" s="214"/>
      <c r="R178" s="214"/>
      <c r="S178" s="214"/>
      <c r="T178" s="215"/>
      <c r="AT178" s="209" t="s">
        <v>223</v>
      </c>
      <c r="AU178" s="209" t="s">
        <v>89</v>
      </c>
      <c r="AV178" s="13" t="s">
        <v>89</v>
      </c>
      <c r="AW178" s="13" t="s">
        <v>40</v>
      </c>
      <c r="AX178" s="13" t="s">
        <v>77</v>
      </c>
      <c r="AY178" s="209" t="s">
        <v>149</v>
      </c>
    </row>
    <row r="179" spans="2:65" s="14" customFormat="1" ht="13.5">
      <c r="B179" s="216"/>
      <c r="D179" s="194" t="s">
        <v>223</v>
      </c>
      <c r="E179" s="217" t="s">
        <v>5</v>
      </c>
      <c r="F179" s="218" t="s">
        <v>226</v>
      </c>
      <c r="H179" s="219">
        <v>8.4740000000000002</v>
      </c>
      <c r="I179" s="220"/>
      <c r="L179" s="216"/>
      <c r="M179" s="221"/>
      <c r="N179" s="222"/>
      <c r="O179" s="222"/>
      <c r="P179" s="222"/>
      <c r="Q179" s="222"/>
      <c r="R179" s="222"/>
      <c r="S179" s="222"/>
      <c r="T179" s="223"/>
      <c r="AT179" s="217" t="s">
        <v>223</v>
      </c>
      <c r="AU179" s="217" t="s">
        <v>89</v>
      </c>
      <c r="AV179" s="14" t="s">
        <v>148</v>
      </c>
      <c r="AW179" s="14" t="s">
        <v>40</v>
      </c>
      <c r="AX179" s="14" t="s">
        <v>84</v>
      </c>
      <c r="AY179" s="217" t="s">
        <v>149</v>
      </c>
    </row>
    <row r="180" spans="2:65" s="1" customFormat="1" ht="25.5" customHeight="1">
      <c r="B180" s="181"/>
      <c r="C180" s="182" t="s">
        <v>10</v>
      </c>
      <c r="D180" s="182" t="s">
        <v>151</v>
      </c>
      <c r="E180" s="183" t="s">
        <v>341</v>
      </c>
      <c r="F180" s="184" t="s">
        <v>342</v>
      </c>
      <c r="G180" s="185" t="s">
        <v>219</v>
      </c>
      <c r="H180" s="186">
        <v>8.4740000000000002</v>
      </c>
      <c r="I180" s="187"/>
      <c r="J180" s="188">
        <f>ROUND(I180*H180,2)</f>
        <v>0</v>
      </c>
      <c r="K180" s="184" t="s">
        <v>220</v>
      </c>
      <c r="L180" s="42"/>
      <c r="M180" s="189" t="s">
        <v>5</v>
      </c>
      <c r="N180" s="190" t="s">
        <v>48</v>
      </c>
      <c r="O180" s="43"/>
      <c r="P180" s="191">
        <f>O180*H180</f>
        <v>0</v>
      </c>
      <c r="Q180" s="191">
        <v>0</v>
      </c>
      <c r="R180" s="191">
        <f>Q180*H180</f>
        <v>0</v>
      </c>
      <c r="S180" s="191">
        <v>4.3999999999999997E-2</v>
      </c>
      <c r="T180" s="192">
        <f>S180*H180</f>
        <v>0.37285599999999997</v>
      </c>
      <c r="AR180" s="25" t="s">
        <v>148</v>
      </c>
      <c r="AT180" s="25" t="s">
        <v>151</v>
      </c>
      <c r="AU180" s="25" t="s">
        <v>89</v>
      </c>
      <c r="AY180" s="25" t="s">
        <v>149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25" t="s">
        <v>84</v>
      </c>
      <c r="BK180" s="193">
        <f>ROUND(I180*H180,2)</f>
        <v>0</v>
      </c>
      <c r="BL180" s="25" t="s">
        <v>148</v>
      </c>
      <c r="BM180" s="25" t="s">
        <v>343</v>
      </c>
    </row>
    <row r="181" spans="2:65" s="1" customFormat="1" ht="27">
      <c r="B181" s="42"/>
      <c r="D181" s="194" t="s">
        <v>156</v>
      </c>
      <c r="F181" s="195" t="s">
        <v>344</v>
      </c>
      <c r="I181" s="196"/>
      <c r="L181" s="42"/>
      <c r="M181" s="197"/>
      <c r="N181" s="43"/>
      <c r="O181" s="43"/>
      <c r="P181" s="43"/>
      <c r="Q181" s="43"/>
      <c r="R181" s="43"/>
      <c r="S181" s="43"/>
      <c r="T181" s="71"/>
      <c r="AT181" s="25" t="s">
        <v>156</v>
      </c>
      <c r="AU181" s="25" t="s">
        <v>89</v>
      </c>
    </row>
    <row r="182" spans="2:65" s="1" customFormat="1" ht="16.5" customHeight="1">
      <c r="B182" s="181"/>
      <c r="C182" s="182" t="s">
        <v>345</v>
      </c>
      <c r="D182" s="182" t="s">
        <v>151</v>
      </c>
      <c r="E182" s="183" t="s">
        <v>346</v>
      </c>
      <c r="F182" s="184" t="s">
        <v>347</v>
      </c>
      <c r="G182" s="185" t="s">
        <v>219</v>
      </c>
      <c r="H182" s="186">
        <v>8.4740000000000002</v>
      </c>
      <c r="I182" s="187"/>
      <c r="J182" s="188">
        <f>ROUND(I182*H182,2)</f>
        <v>0</v>
      </c>
      <c r="K182" s="184" t="s">
        <v>220</v>
      </c>
      <c r="L182" s="42"/>
      <c r="M182" s="189" t="s">
        <v>5</v>
      </c>
      <c r="N182" s="190" t="s">
        <v>48</v>
      </c>
      <c r="O182" s="43"/>
      <c r="P182" s="191">
        <f>O182*H182</f>
        <v>0</v>
      </c>
      <c r="Q182" s="191">
        <v>0</v>
      </c>
      <c r="R182" s="191">
        <f>Q182*H182</f>
        <v>0</v>
      </c>
      <c r="S182" s="191">
        <v>1.4</v>
      </c>
      <c r="T182" s="192">
        <f>S182*H182</f>
        <v>11.8636</v>
      </c>
      <c r="AR182" s="25" t="s">
        <v>148</v>
      </c>
      <c r="AT182" s="25" t="s">
        <v>151</v>
      </c>
      <c r="AU182" s="25" t="s">
        <v>89</v>
      </c>
      <c r="AY182" s="25" t="s">
        <v>149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25" t="s">
        <v>84</v>
      </c>
      <c r="BK182" s="193">
        <f>ROUND(I182*H182,2)</f>
        <v>0</v>
      </c>
      <c r="BL182" s="25" t="s">
        <v>148</v>
      </c>
      <c r="BM182" s="25" t="s">
        <v>348</v>
      </c>
    </row>
    <row r="183" spans="2:65" s="1" customFormat="1" ht="27">
      <c r="B183" s="42"/>
      <c r="D183" s="194" t="s">
        <v>156</v>
      </c>
      <c r="F183" s="195" t="s">
        <v>349</v>
      </c>
      <c r="I183" s="196"/>
      <c r="L183" s="42"/>
      <c r="M183" s="197"/>
      <c r="N183" s="43"/>
      <c r="O183" s="43"/>
      <c r="P183" s="43"/>
      <c r="Q183" s="43"/>
      <c r="R183" s="43"/>
      <c r="S183" s="43"/>
      <c r="T183" s="71"/>
      <c r="AT183" s="25" t="s">
        <v>156</v>
      </c>
      <c r="AU183" s="25" t="s">
        <v>89</v>
      </c>
    </row>
    <row r="184" spans="2:65" s="1" customFormat="1" ht="16.5" customHeight="1">
      <c r="B184" s="181"/>
      <c r="C184" s="182" t="s">
        <v>350</v>
      </c>
      <c r="D184" s="182" t="s">
        <v>151</v>
      </c>
      <c r="E184" s="183" t="s">
        <v>351</v>
      </c>
      <c r="F184" s="184" t="s">
        <v>352</v>
      </c>
      <c r="G184" s="185" t="s">
        <v>273</v>
      </c>
      <c r="H184" s="186">
        <v>2.056</v>
      </c>
      <c r="I184" s="187"/>
      <c r="J184" s="188">
        <f>ROUND(I184*H184,2)</f>
        <v>0</v>
      </c>
      <c r="K184" s="184" t="s">
        <v>220</v>
      </c>
      <c r="L184" s="42"/>
      <c r="M184" s="189" t="s">
        <v>5</v>
      </c>
      <c r="N184" s="190" t="s">
        <v>48</v>
      </c>
      <c r="O184" s="43"/>
      <c r="P184" s="191">
        <f>O184*H184</f>
        <v>0</v>
      </c>
      <c r="Q184" s="191">
        <v>0</v>
      </c>
      <c r="R184" s="191">
        <f>Q184*H184</f>
        <v>0</v>
      </c>
      <c r="S184" s="191">
        <v>5.5E-2</v>
      </c>
      <c r="T184" s="192">
        <f>S184*H184</f>
        <v>0.11308</v>
      </c>
      <c r="AR184" s="25" t="s">
        <v>148</v>
      </c>
      <c r="AT184" s="25" t="s">
        <v>151</v>
      </c>
      <c r="AU184" s="25" t="s">
        <v>89</v>
      </c>
      <c r="AY184" s="25" t="s">
        <v>149</v>
      </c>
      <c r="BE184" s="193">
        <f>IF(N184="základní",J184,0)</f>
        <v>0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25" t="s">
        <v>84</v>
      </c>
      <c r="BK184" s="193">
        <f>ROUND(I184*H184,2)</f>
        <v>0</v>
      </c>
      <c r="BL184" s="25" t="s">
        <v>148</v>
      </c>
      <c r="BM184" s="25" t="s">
        <v>353</v>
      </c>
    </row>
    <row r="185" spans="2:65" s="1" customFormat="1" ht="27">
      <c r="B185" s="42"/>
      <c r="D185" s="194" t="s">
        <v>156</v>
      </c>
      <c r="F185" s="195" t="s">
        <v>354</v>
      </c>
      <c r="I185" s="196"/>
      <c r="L185" s="42"/>
      <c r="M185" s="197"/>
      <c r="N185" s="43"/>
      <c r="O185" s="43"/>
      <c r="P185" s="43"/>
      <c r="Q185" s="43"/>
      <c r="R185" s="43"/>
      <c r="S185" s="43"/>
      <c r="T185" s="71"/>
      <c r="AT185" s="25" t="s">
        <v>156</v>
      </c>
      <c r="AU185" s="25" t="s">
        <v>89</v>
      </c>
    </row>
    <row r="186" spans="2:65" s="12" customFormat="1" ht="13.5">
      <c r="B186" s="201"/>
      <c r="D186" s="194" t="s">
        <v>223</v>
      </c>
      <c r="E186" s="202" t="s">
        <v>5</v>
      </c>
      <c r="F186" s="203" t="s">
        <v>355</v>
      </c>
      <c r="H186" s="202" t="s">
        <v>5</v>
      </c>
      <c r="I186" s="204"/>
      <c r="L186" s="201"/>
      <c r="M186" s="205"/>
      <c r="N186" s="206"/>
      <c r="O186" s="206"/>
      <c r="P186" s="206"/>
      <c r="Q186" s="206"/>
      <c r="R186" s="206"/>
      <c r="S186" s="206"/>
      <c r="T186" s="207"/>
      <c r="AT186" s="202" t="s">
        <v>223</v>
      </c>
      <c r="AU186" s="202" t="s">
        <v>89</v>
      </c>
      <c r="AV186" s="12" t="s">
        <v>84</v>
      </c>
      <c r="AW186" s="12" t="s">
        <v>40</v>
      </c>
      <c r="AX186" s="12" t="s">
        <v>77</v>
      </c>
      <c r="AY186" s="202" t="s">
        <v>149</v>
      </c>
    </row>
    <row r="187" spans="2:65" s="13" customFormat="1" ht="13.5">
      <c r="B187" s="208"/>
      <c r="D187" s="194" t="s">
        <v>223</v>
      </c>
      <c r="E187" s="209" t="s">
        <v>5</v>
      </c>
      <c r="F187" s="210" t="s">
        <v>356</v>
      </c>
      <c r="H187" s="211">
        <v>2.056</v>
      </c>
      <c r="I187" s="212"/>
      <c r="L187" s="208"/>
      <c r="M187" s="213"/>
      <c r="N187" s="214"/>
      <c r="O187" s="214"/>
      <c r="P187" s="214"/>
      <c r="Q187" s="214"/>
      <c r="R187" s="214"/>
      <c r="S187" s="214"/>
      <c r="T187" s="215"/>
      <c r="AT187" s="209" t="s">
        <v>223</v>
      </c>
      <c r="AU187" s="209" t="s">
        <v>89</v>
      </c>
      <c r="AV187" s="13" t="s">
        <v>89</v>
      </c>
      <c r="AW187" s="13" t="s">
        <v>40</v>
      </c>
      <c r="AX187" s="13" t="s">
        <v>77</v>
      </c>
      <c r="AY187" s="209" t="s">
        <v>149</v>
      </c>
    </row>
    <row r="188" spans="2:65" s="14" customFormat="1" ht="13.5">
      <c r="B188" s="216"/>
      <c r="D188" s="194" t="s">
        <v>223</v>
      </c>
      <c r="E188" s="217" t="s">
        <v>5</v>
      </c>
      <c r="F188" s="218" t="s">
        <v>226</v>
      </c>
      <c r="H188" s="219">
        <v>2.056</v>
      </c>
      <c r="I188" s="220"/>
      <c r="L188" s="216"/>
      <c r="M188" s="221"/>
      <c r="N188" s="222"/>
      <c r="O188" s="222"/>
      <c r="P188" s="222"/>
      <c r="Q188" s="222"/>
      <c r="R188" s="222"/>
      <c r="S188" s="222"/>
      <c r="T188" s="223"/>
      <c r="AT188" s="217" t="s">
        <v>223</v>
      </c>
      <c r="AU188" s="217" t="s">
        <v>89</v>
      </c>
      <c r="AV188" s="14" t="s">
        <v>148</v>
      </c>
      <c r="AW188" s="14" t="s">
        <v>40</v>
      </c>
      <c r="AX188" s="14" t="s">
        <v>84</v>
      </c>
      <c r="AY188" s="217" t="s">
        <v>149</v>
      </c>
    </row>
    <row r="189" spans="2:65" s="1" customFormat="1" ht="16.5" customHeight="1">
      <c r="B189" s="181"/>
      <c r="C189" s="182" t="s">
        <v>357</v>
      </c>
      <c r="D189" s="182" t="s">
        <v>151</v>
      </c>
      <c r="E189" s="183" t="s">
        <v>358</v>
      </c>
      <c r="F189" s="184" t="s">
        <v>359</v>
      </c>
      <c r="G189" s="185" t="s">
        <v>273</v>
      </c>
      <c r="H189" s="186">
        <v>1.1599999999999999</v>
      </c>
      <c r="I189" s="187"/>
      <c r="J189" s="188">
        <f>ROUND(I189*H189,2)</f>
        <v>0</v>
      </c>
      <c r="K189" s="184" t="s">
        <v>220</v>
      </c>
      <c r="L189" s="42"/>
      <c r="M189" s="189" t="s">
        <v>5</v>
      </c>
      <c r="N189" s="190" t="s">
        <v>48</v>
      </c>
      <c r="O189" s="43"/>
      <c r="P189" s="191">
        <f>O189*H189</f>
        <v>0</v>
      </c>
      <c r="Q189" s="191">
        <v>0</v>
      </c>
      <c r="R189" s="191">
        <f>Q189*H189</f>
        <v>0</v>
      </c>
      <c r="S189" s="191">
        <v>7.5999999999999998E-2</v>
      </c>
      <c r="T189" s="192">
        <f>S189*H189</f>
        <v>8.8159999999999988E-2</v>
      </c>
      <c r="AR189" s="25" t="s">
        <v>148</v>
      </c>
      <c r="AT189" s="25" t="s">
        <v>151</v>
      </c>
      <c r="AU189" s="25" t="s">
        <v>89</v>
      </c>
      <c r="AY189" s="25" t="s">
        <v>149</v>
      </c>
      <c r="BE189" s="193">
        <f>IF(N189="základní",J189,0)</f>
        <v>0</v>
      </c>
      <c r="BF189" s="193">
        <f>IF(N189="snížená",J189,0)</f>
        <v>0</v>
      </c>
      <c r="BG189" s="193">
        <f>IF(N189="zákl. přenesená",J189,0)</f>
        <v>0</v>
      </c>
      <c r="BH189" s="193">
        <f>IF(N189="sníž. přenesená",J189,0)</f>
        <v>0</v>
      </c>
      <c r="BI189" s="193">
        <f>IF(N189="nulová",J189,0)</f>
        <v>0</v>
      </c>
      <c r="BJ189" s="25" t="s">
        <v>84</v>
      </c>
      <c r="BK189" s="193">
        <f>ROUND(I189*H189,2)</f>
        <v>0</v>
      </c>
      <c r="BL189" s="25" t="s">
        <v>148</v>
      </c>
      <c r="BM189" s="25" t="s">
        <v>360</v>
      </c>
    </row>
    <row r="190" spans="2:65" s="1" customFormat="1" ht="27">
      <c r="B190" s="42"/>
      <c r="D190" s="194" t="s">
        <v>156</v>
      </c>
      <c r="F190" s="195" t="s">
        <v>361</v>
      </c>
      <c r="I190" s="196"/>
      <c r="L190" s="42"/>
      <c r="M190" s="197"/>
      <c r="N190" s="43"/>
      <c r="O190" s="43"/>
      <c r="P190" s="43"/>
      <c r="Q190" s="43"/>
      <c r="R190" s="43"/>
      <c r="S190" s="43"/>
      <c r="T190" s="71"/>
      <c r="AT190" s="25" t="s">
        <v>156</v>
      </c>
      <c r="AU190" s="25" t="s">
        <v>89</v>
      </c>
    </row>
    <row r="191" spans="2:65" s="12" customFormat="1" ht="13.5">
      <c r="B191" s="201"/>
      <c r="D191" s="194" t="s">
        <v>223</v>
      </c>
      <c r="E191" s="202" t="s">
        <v>5</v>
      </c>
      <c r="F191" s="203" t="s">
        <v>355</v>
      </c>
      <c r="H191" s="202" t="s">
        <v>5</v>
      </c>
      <c r="I191" s="204"/>
      <c r="L191" s="201"/>
      <c r="M191" s="205"/>
      <c r="N191" s="206"/>
      <c r="O191" s="206"/>
      <c r="P191" s="206"/>
      <c r="Q191" s="206"/>
      <c r="R191" s="206"/>
      <c r="S191" s="206"/>
      <c r="T191" s="207"/>
      <c r="AT191" s="202" t="s">
        <v>223</v>
      </c>
      <c r="AU191" s="202" t="s">
        <v>89</v>
      </c>
      <c r="AV191" s="12" t="s">
        <v>84</v>
      </c>
      <c r="AW191" s="12" t="s">
        <v>40</v>
      </c>
      <c r="AX191" s="12" t="s">
        <v>77</v>
      </c>
      <c r="AY191" s="202" t="s">
        <v>149</v>
      </c>
    </row>
    <row r="192" spans="2:65" s="13" customFormat="1" ht="13.5">
      <c r="B192" s="208"/>
      <c r="D192" s="194" t="s">
        <v>223</v>
      </c>
      <c r="E192" s="209" t="s">
        <v>5</v>
      </c>
      <c r="F192" s="210" t="s">
        <v>362</v>
      </c>
      <c r="H192" s="211">
        <v>1.1599999999999999</v>
      </c>
      <c r="I192" s="212"/>
      <c r="L192" s="208"/>
      <c r="M192" s="213"/>
      <c r="N192" s="214"/>
      <c r="O192" s="214"/>
      <c r="P192" s="214"/>
      <c r="Q192" s="214"/>
      <c r="R192" s="214"/>
      <c r="S192" s="214"/>
      <c r="T192" s="215"/>
      <c r="AT192" s="209" t="s">
        <v>223</v>
      </c>
      <c r="AU192" s="209" t="s">
        <v>89</v>
      </c>
      <c r="AV192" s="13" t="s">
        <v>89</v>
      </c>
      <c r="AW192" s="13" t="s">
        <v>40</v>
      </c>
      <c r="AX192" s="13" t="s">
        <v>77</v>
      </c>
      <c r="AY192" s="209" t="s">
        <v>149</v>
      </c>
    </row>
    <row r="193" spans="2:65" s="14" customFormat="1" ht="13.5">
      <c r="B193" s="216"/>
      <c r="D193" s="194" t="s">
        <v>223</v>
      </c>
      <c r="E193" s="217" t="s">
        <v>5</v>
      </c>
      <c r="F193" s="218" t="s">
        <v>226</v>
      </c>
      <c r="H193" s="219">
        <v>1.1599999999999999</v>
      </c>
      <c r="I193" s="220"/>
      <c r="L193" s="216"/>
      <c r="M193" s="221"/>
      <c r="N193" s="222"/>
      <c r="O193" s="222"/>
      <c r="P193" s="222"/>
      <c r="Q193" s="222"/>
      <c r="R193" s="222"/>
      <c r="S193" s="222"/>
      <c r="T193" s="223"/>
      <c r="AT193" s="217" t="s">
        <v>223</v>
      </c>
      <c r="AU193" s="217" t="s">
        <v>89</v>
      </c>
      <c r="AV193" s="14" t="s">
        <v>148</v>
      </c>
      <c r="AW193" s="14" t="s">
        <v>40</v>
      </c>
      <c r="AX193" s="14" t="s">
        <v>84</v>
      </c>
      <c r="AY193" s="217" t="s">
        <v>149</v>
      </c>
    </row>
    <row r="194" spans="2:65" s="1" customFormat="1" ht="25.5" customHeight="1">
      <c r="B194" s="181"/>
      <c r="C194" s="182" t="s">
        <v>363</v>
      </c>
      <c r="D194" s="182" t="s">
        <v>151</v>
      </c>
      <c r="E194" s="183" t="s">
        <v>364</v>
      </c>
      <c r="F194" s="184" t="s">
        <v>365</v>
      </c>
      <c r="G194" s="185" t="s">
        <v>219</v>
      </c>
      <c r="H194" s="186">
        <v>0.41299999999999998</v>
      </c>
      <c r="I194" s="187"/>
      <c r="J194" s="188">
        <f>ROUND(I194*H194,2)</f>
        <v>0</v>
      </c>
      <c r="K194" s="184" t="s">
        <v>220</v>
      </c>
      <c r="L194" s="42"/>
      <c r="M194" s="189" t="s">
        <v>5</v>
      </c>
      <c r="N194" s="190" t="s">
        <v>48</v>
      </c>
      <c r="O194" s="43"/>
      <c r="P194" s="191">
        <f>O194*H194</f>
        <v>0</v>
      </c>
      <c r="Q194" s="191">
        <v>0</v>
      </c>
      <c r="R194" s="191">
        <f>Q194*H194</f>
        <v>0</v>
      </c>
      <c r="S194" s="191">
        <v>1.8</v>
      </c>
      <c r="T194" s="192">
        <f>S194*H194</f>
        <v>0.74339999999999995</v>
      </c>
      <c r="AR194" s="25" t="s">
        <v>148</v>
      </c>
      <c r="AT194" s="25" t="s">
        <v>151</v>
      </c>
      <c r="AU194" s="25" t="s">
        <v>89</v>
      </c>
      <c r="AY194" s="25" t="s">
        <v>149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25" t="s">
        <v>84</v>
      </c>
      <c r="BK194" s="193">
        <f>ROUND(I194*H194,2)</f>
        <v>0</v>
      </c>
      <c r="BL194" s="25" t="s">
        <v>148</v>
      </c>
      <c r="BM194" s="25" t="s">
        <v>366</v>
      </c>
    </row>
    <row r="195" spans="2:65" s="1" customFormat="1" ht="27">
      <c r="B195" s="42"/>
      <c r="D195" s="194" t="s">
        <v>156</v>
      </c>
      <c r="F195" s="195" t="s">
        <v>367</v>
      </c>
      <c r="I195" s="196"/>
      <c r="L195" s="42"/>
      <c r="M195" s="197"/>
      <c r="N195" s="43"/>
      <c r="O195" s="43"/>
      <c r="P195" s="43"/>
      <c r="Q195" s="43"/>
      <c r="R195" s="43"/>
      <c r="S195" s="43"/>
      <c r="T195" s="71"/>
      <c r="AT195" s="25" t="s">
        <v>156</v>
      </c>
      <c r="AU195" s="25" t="s">
        <v>89</v>
      </c>
    </row>
    <row r="196" spans="2:65" s="12" customFormat="1" ht="13.5">
      <c r="B196" s="201"/>
      <c r="D196" s="194" t="s">
        <v>223</v>
      </c>
      <c r="E196" s="202" t="s">
        <v>5</v>
      </c>
      <c r="F196" s="203" t="s">
        <v>368</v>
      </c>
      <c r="H196" s="202" t="s">
        <v>5</v>
      </c>
      <c r="I196" s="204"/>
      <c r="L196" s="201"/>
      <c r="M196" s="205"/>
      <c r="N196" s="206"/>
      <c r="O196" s="206"/>
      <c r="P196" s="206"/>
      <c r="Q196" s="206"/>
      <c r="R196" s="206"/>
      <c r="S196" s="206"/>
      <c r="T196" s="207"/>
      <c r="AT196" s="202" t="s">
        <v>223</v>
      </c>
      <c r="AU196" s="202" t="s">
        <v>89</v>
      </c>
      <c r="AV196" s="12" t="s">
        <v>84</v>
      </c>
      <c r="AW196" s="12" t="s">
        <v>40</v>
      </c>
      <c r="AX196" s="12" t="s">
        <v>77</v>
      </c>
      <c r="AY196" s="202" t="s">
        <v>149</v>
      </c>
    </row>
    <row r="197" spans="2:65" s="13" customFormat="1" ht="13.5">
      <c r="B197" s="208"/>
      <c r="D197" s="194" t="s">
        <v>223</v>
      </c>
      <c r="E197" s="209" t="s">
        <v>5</v>
      </c>
      <c r="F197" s="210" t="s">
        <v>369</v>
      </c>
      <c r="H197" s="211">
        <v>0.41299999999999998</v>
      </c>
      <c r="I197" s="212"/>
      <c r="L197" s="208"/>
      <c r="M197" s="213"/>
      <c r="N197" s="214"/>
      <c r="O197" s="214"/>
      <c r="P197" s="214"/>
      <c r="Q197" s="214"/>
      <c r="R197" s="214"/>
      <c r="S197" s="214"/>
      <c r="T197" s="215"/>
      <c r="AT197" s="209" t="s">
        <v>223</v>
      </c>
      <c r="AU197" s="209" t="s">
        <v>89</v>
      </c>
      <c r="AV197" s="13" t="s">
        <v>89</v>
      </c>
      <c r="AW197" s="13" t="s">
        <v>40</v>
      </c>
      <c r="AX197" s="13" t="s">
        <v>77</v>
      </c>
      <c r="AY197" s="209" t="s">
        <v>149</v>
      </c>
    </row>
    <row r="198" spans="2:65" s="14" customFormat="1" ht="13.5">
      <c r="B198" s="216"/>
      <c r="D198" s="194" t="s">
        <v>223</v>
      </c>
      <c r="E198" s="217" t="s">
        <v>5</v>
      </c>
      <c r="F198" s="218" t="s">
        <v>226</v>
      </c>
      <c r="H198" s="219">
        <v>0.41299999999999998</v>
      </c>
      <c r="I198" s="220"/>
      <c r="L198" s="216"/>
      <c r="M198" s="221"/>
      <c r="N198" s="222"/>
      <c r="O198" s="222"/>
      <c r="P198" s="222"/>
      <c r="Q198" s="222"/>
      <c r="R198" s="222"/>
      <c r="S198" s="222"/>
      <c r="T198" s="223"/>
      <c r="AT198" s="217" t="s">
        <v>223</v>
      </c>
      <c r="AU198" s="217" t="s">
        <v>89</v>
      </c>
      <c r="AV198" s="14" t="s">
        <v>148</v>
      </c>
      <c r="AW198" s="14" t="s">
        <v>40</v>
      </c>
      <c r="AX198" s="14" t="s">
        <v>84</v>
      </c>
      <c r="AY198" s="217" t="s">
        <v>149</v>
      </c>
    </row>
    <row r="199" spans="2:65" s="1" customFormat="1" ht="16.5" customHeight="1">
      <c r="B199" s="181"/>
      <c r="C199" s="182" t="s">
        <v>370</v>
      </c>
      <c r="D199" s="182" t="s">
        <v>151</v>
      </c>
      <c r="E199" s="183" t="s">
        <v>371</v>
      </c>
      <c r="F199" s="184" t="s">
        <v>372</v>
      </c>
      <c r="G199" s="185" t="s">
        <v>373</v>
      </c>
      <c r="H199" s="186">
        <v>4</v>
      </c>
      <c r="I199" s="187"/>
      <c r="J199" s="188">
        <f>ROUND(I199*H199,2)</f>
        <v>0</v>
      </c>
      <c r="K199" s="184" t="s">
        <v>220</v>
      </c>
      <c r="L199" s="42"/>
      <c r="M199" s="189" t="s">
        <v>5</v>
      </c>
      <c r="N199" s="190" t="s">
        <v>48</v>
      </c>
      <c r="O199" s="43"/>
      <c r="P199" s="191">
        <f>O199*H199</f>
        <v>0</v>
      </c>
      <c r="Q199" s="191">
        <v>0</v>
      </c>
      <c r="R199" s="191">
        <f>Q199*H199</f>
        <v>0</v>
      </c>
      <c r="S199" s="191">
        <v>4.4999999999999998E-2</v>
      </c>
      <c r="T199" s="192">
        <f>S199*H199</f>
        <v>0.18</v>
      </c>
      <c r="AR199" s="25" t="s">
        <v>148</v>
      </c>
      <c r="AT199" s="25" t="s">
        <v>151</v>
      </c>
      <c r="AU199" s="25" t="s">
        <v>89</v>
      </c>
      <c r="AY199" s="25" t="s">
        <v>149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25" t="s">
        <v>84</v>
      </c>
      <c r="BK199" s="193">
        <f>ROUND(I199*H199,2)</f>
        <v>0</v>
      </c>
      <c r="BL199" s="25" t="s">
        <v>148</v>
      </c>
      <c r="BM199" s="25" t="s">
        <v>374</v>
      </c>
    </row>
    <row r="200" spans="2:65" s="12" customFormat="1" ht="13.5">
      <c r="B200" s="201"/>
      <c r="D200" s="194" t="s">
        <v>223</v>
      </c>
      <c r="E200" s="202" t="s">
        <v>5</v>
      </c>
      <c r="F200" s="203" t="s">
        <v>375</v>
      </c>
      <c r="H200" s="202" t="s">
        <v>5</v>
      </c>
      <c r="I200" s="204"/>
      <c r="L200" s="201"/>
      <c r="M200" s="205"/>
      <c r="N200" s="206"/>
      <c r="O200" s="206"/>
      <c r="P200" s="206"/>
      <c r="Q200" s="206"/>
      <c r="R200" s="206"/>
      <c r="S200" s="206"/>
      <c r="T200" s="207"/>
      <c r="AT200" s="202" t="s">
        <v>223</v>
      </c>
      <c r="AU200" s="202" t="s">
        <v>89</v>
      </c>
      <c r="AV200" s="12" t="s">
        <v>84</v>
      </c>
      <c r="AW200" s="12" t="s">
        <v>40</v>
      </c>
      <c r="AX200" s="12" t="s">
        <v>77</v>
      </c>
      <c r="AY200" s="202" t="s">
        <v>149</v>
      </c>
    </row>
    <row r="201" spans="2:65" s="13" customFormat="1" ht="13.5">
      <c r="B201" s="208"/>
      <c r="D201" s="194" t="s">
        <v>223</v>
      </c>
      <c r="E201" s="209" t="s">
        <v>5</v>
      </c>
      <c r="F201" s="210" t="s">
        <v>162</v>
      </c>
      <c r="H201" s="211">
        <v>3</v>
      </c>
      <c r="I201" s="212"/>
      <c r="L201" s="208"/>
      <c r="M201" s="213"/>
      <c r="N201" s="214"/>
      <c r="O201" s="214"/>
      <c r="P201" s="214"/>
      <c r="Q201" s="214"/>
      <c r="R201" s="214"/>
      <c r="S201" s="214"/>
      <c r="T201" s="215"/>
      <c r="AT201" s="209" t="s">
        <v>223</v>
      </c>
      <c r="AU201" s="209" t="s">
        <v>89</v>
      </c>
      <c r="AV201" s="13" t="s">
        <v>89</v>
      </c>
      <c r="AW201" s="13" t="s">
        <v>40</v>
      </c>
      <c r="AX201" s="13" t="s">
        <v>77</v>
      </c>
      <c r="AY201" s="209" t="s">
        <v>149</v>
      </c>
    </row>
    <row r="202" spans="2:65" s="12" customFormat="1" ht="13.5">
      <c r="B202" s="201"/>
      <c r="D202" s="194" t="s">
        <v>223</v>
      </c>
      <c r="E202" s="202" t="s">
        <v>5</v>
      </c>
      <c r="F202" s="203" t="s">
        <v>323</v>
      </c>
      <c r="H202" s="202" t="s">
        <v>5</v>
      </c>
      <c r="I202" s="204"/>
      <c r="L202" s="201"/>
      <c r="M202" s="205"/>
      <c r="N202" s="206"/>
      <c r="O202" s="206"/>
      <c r="P202" s="206"/>
      <c r="Q202" s="206"/>
      <c r="R202" s="206"/>
      <c r="S202" s="206"/>
      <c r="T202" s="207"/>
      <c r="AT202" s="202" t="s">
        <v>223</v>
      </c>
      <c r="AU202" s="202" t="s">
        <v>89</v>
      </c>
      <c r="AV202" s="12" t="s">
        <v>84</v>
      </c>
      <c r="AW202" s="12" t="s">
        <v>40</v>
      </c>
      <c r="AX202" s="12" t="s">
        <v>77</v>
      </c>
      <c r="AY202" s="202" t="s">
        <v>149</v>
      </c>
    </row>
    <row r="203" spans="2:65" s="13" customFormat="1" ht="13.5">
      <c r="B203" s="208"/>
      <c r="D203" s="194" t="s">
        <v>223</v>
      </c>
      <c r="E203" s="209" t="s">
        <v>5</v>
      </c>
      <c r="F203" s="210" t="s">
        <v>84</v>
      </c>
      <c r="H203" s="211">
        <v>1</v>
      </c>
      <c r="I203" s="212"/>
      <c r="L203" s="208"/>
      <c r="M203" s="213"/>
      <c r="N203" s="214"/>
      <c r="O203" s="214"/>
      <c r="P203" s="214"/>
      <c r="Q203" s="214"/>
      <c r="R203" s="214"/>
      <c r="S203" s="214"/>
      <c r="T203" s="215"/>
      <c r="AT203" s="209" t="s">
        <v>223</v>
      </c>
      <c r="AU203" s="209" t="s">
        <v>89</v>
      </c>
      <c r="AV203" s="13" t="s">
        <v>89</v>
      </c>
      <c r="AW203" s="13" t="s">
        <v>40</v>
      </c>
      <c r="AX203" s="13" t="s">
        <v>77</v>
      </c>
      <c r="AY203" s="209" t="s">
        <v>149</v>
      </c>
    </row>
    <row r="204" spans="2:65" s="14" customFormat="1" ht="13.5">
      <c r="B204" s="216"/>
      <c r="D204" s="194" t="s">
        <v>223</v>
      </c>
      <c r="E204" s="217" t="s">
        <v>5</v>
      </c>
      <c r="F204" s="218" t="s">
        <v>226</v>
      </c>
      <c r="H204" s="219">
        <v>4</v>
      </c>
      <c r="I204" s="220"/>
      <c r="L204" s="216"/>
      <c r="M204" s="221"/>
      <c r="N204" s="222"/>
      <c r="O204" s="222"/>
      <c r="P204" s="222"/>
      <c r="Q204" s="222"/>
      <c r="R204" s="222"/>
      <c r="S204" s="222"/>
      <c r="T204" s="223"/>
      <c r="AT204" s="217" t="s">
        <v>223</v>
      </c>
      <c r="AU204" s="217" t="s">
        <v>89</v>
      </c>
      <c r="AV204" s="14" t="s">
        <v>148</v>
      </c>
      <c r="AW204" s="14" t="s">
        <v>40</v>
      </c>
      <c r="AX204" s="14" t="s">
        <v>84</v>
      </c>
      <c r="AY204" s="217" t="s">
        <v>149</v>
      </c>
    </row>
    <row r="205" spans="2:65" s="1" customFormat="1" ht="16.5" customHeight="1">
      <c r="B205" s="181"/>
      <c r="C205" s="182" t="s">
        <v>376</v>
      </c>
      <c r="D205" s="182" t="s">
        <v>151</v>
      </c>
      <c r="E205" s="183" t="s">
        <v>377</v>
      </c>
      <c r="F205" s="184" t="s">
        <v>378</v>
      </c>
      <c r="G205" s="185" t="s">
        <v>379</v>
      </c>
      <c r="H205" s="186">
        <v>15.2</v>
      </c>
      <c r="I205" s="187"/>
      <c r="J205" s="188">
        <f>ROUND(I205*H205,2)</f>
        <v>0</v>
      </c>
      <c r="K205" s="184" t="s">
        <v>220</v>
      </c>
      <c r="L205" s="42"/>
      <c r="M205" s="189" t="s">
        <v>5</v>
      </c>
      <c r="N205" s="190" t="s">
        <v>48</v>
      </c>
      <c r="O205" s="43"/>
      <c r="P205" s="191">
        <f>O205*H205</f>
        <v>0</v>
      </c>
      <c r="Q205" s="191">
        <v>0</v>
      </c>
      <c r="R205" s="191">
        <f>Q205*H205</f>
        <v>0</v>
      </c>
      <c r="S205" s="191">
        <v>0</v>
      </c>
      <c r="T205" s="192">
        <f>S205*H205</f>
        <v>0</v>
      </c>
      <c r="AR205" s="25" t="s">
        <v>148</v>
      </c>
      <c r="AT205" s="25" t="s">
        <v>151</v>
      </c>
      <c r="AU205" s="25" t="s">
        <v>89</v>
      </c>
      <c r="AY205" s="25" t="s">
        <v>149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25" t="s">
        <v>84</v>
      </c>
      <c r="BK205" s="193">
        <f>ROUND(I205*H205,2)</f>
        <v>0</v>
      </c>
      <c r="BL205" s="25" t="s">
        <v>148</v>
      </c>
      <c r="BM205" s="25" t="s">
        <v>380</v>
      </c>
    </row>
    <row r="206" spans="2:65" s="1" customFormat="1" ht="13.5">
      <c r="B206" s="42"/>
      <c r="D206" s="194" t="s">
        <v>156</v>
      </c>
      <c r="F206" s="195" t="s">
        <v>381</v>
      </c>
      <c r="I206" s="196"/>
      <c r="L206" s="42"/>
      <c r="M206" s="197"/>
      <c r="N206" s="43"/>
      <c r="O206" s="43"/>
      <c r="P206" s="43"/>
      <c r="Q206" s="43"/>
      <c r="R206" s="43"/>
      <c r="S206" s="43"/>
      <c r="T206" s="71"/>
      <c r="AT206" s="25" t="s">
        <v>156</v>
      </c>
      <c r="AU206" s="25" t="s">
        <v>89</v>
      </c>
    </row>
    <row r="207" spans="2:65" s="12" customFormat="1" ht="13.5">
      <c r="B207" s="201"/>
      <c r="D207" s="194" t="s">
        <v>223</v>
      </c>
      <c r="E207" s="202" t="s">
        <v>5</v>
      </c>
      <c r="F207" s="203" t="s">
        <v>224</v>
      </c>
      <c r="H207" s="202" t="s">
        <v>5</v>
      </c>
      <c r="I207" s="204"/>
      <c r="L207" s="201"/>
      <c r="M207" s="205"/>
      <c r="N207" s="206"/>
      <c r="O207" s="206"/>
      <c r="P207" s="206"/>
      <c r="Q207" s="206"/>
      <c r="R207" s="206"/>
      <c r="S207" s="206"/>
      <c r="T207" s="207"/>
      <c r="AT207" s="202" t="s">
        <v>223</v>
      </c>
      <c r="AU207" s="202" t="s">
        <v>89</v>
      </c>
      <c r="AV207" s="12" t="s">
        <v>84</v>
      </c>
      <c r="AW207" s="12" t="s">
        <v>40</v>
      </c>
      <c r="AX207" s="12" t="s">
        <v>77</v>
      </c>
      <c r="AY207" s="202" t="s">
        <v>149</v>
      </c>
    </row>
    <row r="208" spans="2:65" s="13" customFormat="1" ht="13.5">
      <c r="B208" s="208"/>
      <c r="D208" s="194" t="s">
        <v>223</v>
      </c>
      <c r="E208" s="209" t="s">
        <v>5</v>
      </c>
      <c r="F208" s="210" t="s">
        <v>382</v>
      </c>
      <c r="H208" s="211">
        <v>3.2</v>
      </c>
      <c r="I208" s="212"/>
      <c r="L208" s="208"/>
      <c r="M208" s="213"/>
      <c r="N208" s="214"/>
      <c r="O208" s="214"/>
      <c r="P208" s="214"/>
      <c r="Q208" s="214"/>
      <c r="R208" s="214"/>
      <c r="S208" s="214"/>
      <c r="T208" s="215"/>
      <c r="AT208" s="209" t="s">
        <v>223</v>
      </c>
      <c r="AU208" s="209" t="s">
        <v>89</v>
      </c>
      <c r="AV208" s="13" t="s">
        <v>89</v>
      </c>
      <c r="AW208" s="13" t="s">
        <v>40</v>
      </c>
      <c r="AX208" s="13" t="s">
        <v>77</v>
      </c>
      <c r="AY208" s="209" t="s">
        <v>149</v>
      </c>
    </row>
    <row r="209" spans="2:65" s="13" customFormat="1" ht="13.5">
      <c r="B209" s="208"/>
      <c r="D209" s="194" t="s">
        <v>223</v>
      </c>
      <c r="E209" s="209" t="s">
        <v>5</v>
      </c>
      <c r="F209" s="210" t="s">
        <v>383</v>
      </c>
      <c r="H209" s="211">
        <v>12</v>
      </c>
      <c r="I209" s="212"/>
      <c r="L209" s="208"/>
      <c r="M209" s="213"/>
      <c r="N209" s="214"/>
      <c r="O209" s="214"/>
      <c r="P209" s="214"/>
      <c r="Q209" s="214"/>
      <c r="R209" s="214"/>
      <c r="S209" s="214"/>
      <c r="T209" s="215"/>
      <c r="AT209" s="209" t="s">
        <v>223</v>
      </c>
      <c r="AU209" s="209" t="s">
        <v>89</v>
      </c>
      <c r="AV209" s="13" t="s">
        <v>89</v>
      </c>
      <c r="AW209" s="13" t="s">
        <v>40</v>
      </c>
      <c r="AX209" s="13" t="s">
        <v>77</v>
      </c>
      <c r="AY209" s="209" t="s">
        <v>149</v>
      </c>
    </row>
    <row r="210" spans="2:65" s="14" customFormat="1" ht="13.5">
      <c r="B210" s="216"/>
      <c r="D210" s="194" t="s">
        <v>223</v>
      </c>
      <c r="E210" s="217" t="s">
        <v>5</v>
      </c>
      <c r="F210" s="218" t="s">
        <v>226</v>
      </c>
      <c r="H210" s="219">
        <v>15.2</v>
      </c>
      <c r="I210" s="220"/>
      <c r="L210" s="216"/>
      <c r="M210" s="221"/>
      <c r="N210" s="222"/>
      <c r="O210" s="222"/>
      <c r="P210" s="222"/>
      <c r="Q210" s="222"/>
      <c r="R210" s="222"/>
      <c r="S210" s="222"/>
      <c r="T210" s="223"/>
      <c r="AT210" s="217" t="s">
        <v>223</v>
      </c>
      <c r="AU210" s="217" t="s">
        <v>89</v>
      </c>
      <c r="AV210" s="14" t="s">
        <v>148</v>
      </c>
      <c r="AW210" s="14" t="s">
        <v>40</v>
      </c>
      <c r="AX210" s="14" t="s">
        <v>84</v>
      </c>
      <c r="AY210" s="217" t="s">
        <v>149</v>
      </c>
    </row>
    <row r="211" spans="2:65" s="1" customFormat="1" ht="25.5" customHeight="1">
      <c r="B211" s="181"/>
      <c r="C211" s="182" t="s">
        <v>384</v>
      </c>
      <c r="D211" s="182" t="s">
        <v>151</v>
      </c>
      <c r="E211" s="183" t="s">
        <v>385</v>
      </c>
      <c r="F211" s="184" t="s">
        <v>386</v>
      </c>
      <c r="G211" s="185" t="s">
        <v>273</v>
      </c>
      <c r="H211" s="186">
        <v>130.18299999999999</v>
      </c>
      <c r="I211" s="187"/>
      <c r="J211" s="188">
        <f>ROUND(I211*H211,2)</f>
        <v>0</v>
      </c>
      <c r="K211" s="184" t="s">
        <v>220</v>
      </c>
      <c r="L211" s="42"/>
      <c r="M211" s="189" t="s">
        <v>5</v>
      </c>
      <c r="N211" s="190" t="s">
        <v>48</v>
      </c>
      <c r="O211" s="43"/>
      <c r="P211" s="191">
        <f>O211*H211</f>
        <v>0</v>
      </c>
      <c r="Q211" s="191">
        <v>0</v>
      </c>
      <c r="R211" s="191">
        <f>Q211*H211</f>
        <v>0</v>
      </c>
      <c r="S211" s="191">
        <v>0.01</v>
      </c>
      <c r="T211" s="192">
        <f>S211*H211</f>
        <v>1.30183</v>
      </c>
      <c r="AR211" s="25" t="s">
        <v>148</v>
      </c>
      <c r="AT211" s="25" t="s">
        <v>151</v>
      </c>
      <c r="AU211" s="25" t="s">
        <v>89</v>
      </c>
      <c r="AY211" s="25" t="s">
        <v>149</v>
      </c>
      <c r="BE211" s="193">
        <f>IF(N211="základní",J211,0)</f>
        <v>0</v>
      </c>
      <c r="BF211" s="193">
        <f>IF(N211="snížená",J211,0)</f>
        <v>0</v>
      </c>
      <c r="BG211" s="193">
        <f>IF(N211="zákl. přenesená",J211,0)</f>
        <v>0</v>
      </c>
      <c r="BH211" s="193">
        <f>IF(N211="sníž. přenesená",J211,0)</f>
        <v>0</v>
      </c>
      <c r="BI211" s="193">
        <f>IF(N211="nulová",J211,0)</f>
        <v>0</v>
      </c>
      <c r="BJ211" s="25" t="s">
        <v>84</v>
      </c>
      <c r="BK211" s="193">
        <f>ROUND(I211*H211,2)</f>
        <v>0</v>
      </c>
      <c r="BL211" s="25" t="s">
        <v>148</v>
      </c>
      <c r="BM211" s="25" t="s">
        <v>387</v>
      </c>
    </row>
    <row r="212" spans="2:65" s="1" customFormat="1" ht="27">
      <c r="B212" s="42"/>
      <c r="D212" s="194" t="s">
        <v>156</v>
      </c>
      <c r="F212" s="195" t="s">
        <v>388</v>
      </c>
      <c r="I212" s="196"/>
      <c r="L212" s="42"/>
      <c r="M212" s="197"/>
      <c r="N212" s="43"/>
      <c r="O212" s="43"/>
      <c r="P212" s="43"/>
      <c r="Q212" s="43"/>
      <c r="R212" s="43"/>
      <c r="S212" s="43"/>
      <c r="T212" s="71"/>
      <c r="AT212" s="25" t="s">
        <v>156</v>
      </c>
      <c r="AU212" s="25" t="s">
        <v>89</v>
      </c>
    </row>
    <row r="213" spans="2:65" s="12" customFormat="1" ht="13.5">
      <c r="B213" s="201"/>
      <c r="D213" s="194" t="s">
        <v>223</v>
      </c>
      <c r="E213" s="202" t="s">
        <v>5</v>
      </c>
      <c r="F213" s="203" t="s">
        <v>389</v>
      </c>
      <c r="H213" s="202" t="s">
        <v>5</v>
      </c>
      <c r="I213" s="204"/>
      <c r="L213" s="201"/>
      <c r="M213" s="205"/>
      <c r="N213" s="206"/>
      <c r="O213" s="206"/>
      <c r="P213" s="206"/>
      <c r="Q213" s="206"/>
      <c r="R213" s="206"/>
      <c r="S213" s="206"/>
      <c r="T213" s="207"/>
      <c r="AT213" s="202" t="s">
        <v>223</v>
      </c>
      <c r="AU213" s="202" t="s">
        <v>89</v>
      </c>
      <c r="AV213" s="12" t="s">
        <v>84</v>
      </c>
      <c r="AW213" s="12" t="s">
        <v>40</v>
      </c>
      <c r="AX213" s="12" t="s">
        <v>77</v>
      </c>
      <c r="AY213" s="202" t="s">
        <v>149</v>
      </c>
    </row>
    <row r="214" spans="2:65" s="12" customFormat="1" ht="13.5">
      <c r="B214" s="201"/>
      <c r="D214" s="194" t="s">
        <v>223</v>
      </c>
      <c r="E214" s="202" t="s">
        <v>5</v>
      </c>
      <c r="F214" s="203" t="s">
        <v>287</v>
      </c>
      <c r="H214" s="202" t="s">
        <v>5</v>
      </c>
      <c r="I214" s="204"/>
      <c r="L214" s="201"/>
      <c r="M214" s="205"/>
      <c r="N214" s="206"/>
      <c r="O214" s="206"/>
      <c r="P214" s="206"/>
      <c r="Q214" s="206"/>
      <c r="R214" s="206"/>
      <c r="S214" s="206"/>
      <c r="T214" s="207"/>
      <c r="AT214" s="202" t="s">
        <v>223</v>
      </c>
      <c r="AU214" s="202" t="s">
        <v>89</v>
      </c>
      <c r="AV214" s="12" t="s">
        <v>84</v>
      </c>
      <c r="AW214" s="12" t="s">
        <v>40</v>
      </c>
      <c r="AX214" s="12" t="s">
        <v>77</v>
      </c>
      <c r="AY214" s="202" t="s">
        <v>149</v>
      </c>
    </row>
    <row r="215" spans="2:65" s="13" customFormat="1" ht="13.5">
      <c r="B215" s="208"/>
      <c r="D215" s="194" t="s">
        <v>223</v>
      </c>
      <c r="E215" s="209" t="s">
        <v>5</v>
      </c>
      <c r="F215" s="210" t="s">
        <v>390</v>
      </c>
      <c r="H215" s="211">
        <v>85.82</v>
      </c>
      <c r="I215" s="212"/>
      <c r="L215" s="208"/>
      <c r="M215" s="213"/>
      <c r="N215" s="214"/>
      <c r="O215" s="214"/>
      <c r="P215" s="214"/>
      <c r="Q215" s="214"/>
      <c r="R215" s="214"/>
      <c r="S215" s="214"/>
      <c r="T215" s="215"/>
      <c r="AT215" s="209" t="s">
        <v>223</v>
      </c>
      <c r="AU215" s="209" t="s">
        <v>89</v>
      </c>
      <c r="AV215" s="13" t="s">
        <v>89</v>
      </c>
      <c r="AW215" s="13" t="s">
        <v>40</v>
      </c>
      <c r="AX215" s="13" t="s">
        <v>77</v>
      </c>
      <c r="AY215" s="209" t="s">
        <v>149</v>
      </c>
    </row>
    <row r="216" spans="2:65" s="12" customFormat="1" ht="13.5">
      <c r="B216" s="201"/>
      <c r="D216" s="194" t="s">
        <v>223</v>
      </c>
      <c r="E216" s="202" t="s">
        <v>5</v>
      </c>
      <c r="F216" s="203" t="s">
        <v>289</v>
      </c>
      <c r="H216" s="202" t="s">
        <v>5</v>
      </c>
      <c r="I216" s="204"/>
      <c r="L216" s="201"/>
      <c r="M216" s="205"/>
      <c r="N216" s="206"/>
      <c r="O216" s="206"/>
      <c r="P216" s="206"/>
      <c r="Q216" s="206"/>
      <c r="R216" s="206"/>
      <c r="S216" s="206"/>
      <c r="T216" s="207"/>
      <c r="AT216" s="202" t="s">
        <v>223</v>
      </c>
      <c r="AU216" s="202" t="s">
        <v>89</v>
      </c>
      <c r="AV216" s="12" t="s">
        <v>84</v>
      </c>
      <c r="AW216" s="12" t="s">
        <v>40</v>
      </c>
      <c r="AX216" s="12" t="s">
        <v>77</v>
      </c>
      <c r="AY216" s="202" t="s">
        <v>149</v>
      </c>
    </row>
    <row r="217" spans="2:65" s="13" customFormat="1" ht="13.5">
      <c r="B217" s="208"/>
      <c r="D217" s="194" t="s">
        <v>223</v>
      </c>
      <c r="E217" s="209" t="s">
        <v>5</v>
      </c>
      <c r="F217" s="210" t="s">
        <v>391</v>
      </c>
      <c r="H217" s="211">
        <v>44.363</v>
      </c>
      <c r="I217" s="212"/>
      <c r="L217" s="208"/>
      <c r="M217" s="213"/>
      <c r="N217" s="214"/>
      <c r="O217" s="214"/>
      <c r="P217" s="214"/>
      <c r="Q217" s="214"/>
      <c r="R217" s="214"/>
      <c r="S217" s="214"/>
      <c r="T217" s="215"/>
      <c r="AT217" s="209" t="s">
        <v>223</v>
      </c>
      <c r="AU217" s="209" t="s">
        <v>89</v>
      </c>
      <c r="AV217" s="13" t="s">
        <v>89</v>
      </c>
      <c r="AW217" s="13" t="s">
        <v>40</v>
      </c>
      <c r="AX217" s="13" t="s">
        <v>77</v>
      </c>
      <c r="AY217" s="209" t="s">
        <v>149</v>
      </c>
    </row>
    <row r="218" spans="2:65" s="14" customFormat="1" ht="13.5">
      <c r="B218" s="216"/>
      <c r="D218" s="194" t="s">
        <v>223</v>
      </c>
      <c r="E218" s="217" t="s">
        <v>5</v>
      </c>
      <c r="F218" s="218" t="s">
        <v>226</v>
      </c>
      <c r="H218" s="219">
        <v>130.18299999999999</v>
      </c>
      <c r="I218" s="220"/>
      <c r="L218" s="216"/>
      <c r="M218" s="221"/>
      <c r="N218" s="222"/>
      <c r="O218" s="222"/>
      <c r="P218" s="222"/>
      <c r="Q218" s="222"/>
      <c r="R218" s="222"/>
      <c r="S218" s="222"/>
      <c r="T218" s="223"/>
      <c r="AT218" s="217" t="s">
        <v>223</v>
      </c>
      <c r="AU218" s="217" t="s">
        <v>89</v>
      </c>
      <c r="AV218" s="14" t="s">
        <v>148</v>
      </c>
      <c r="AW218" s="14" t="s">
        <v>40</v>
      </c>
      <c r="AX218" s="14" t="s">
        <v>84</v>
      </c>
      <c r="AY218" s="217" t="s">
        <v>149</v>
      </c>
    </row>
    <row r="219" spans="2:65" s="1" customFormat="1" ht="25.5" customHeight="1">
      <c r="B219" s="181"/>
      <c r="C219" s="182" t="s">
        <v>392</v>
      </c>
      <c r="D219" s="182" t="s">
        <v>151</v>
      </c>
      <c r="E219" s="183" t="s">
        <v>393</v>
      </c>
      <c r="F219" s="184" t="s">
        <v>394</v>
      </c>
      <c r="G219" s="185" t="s">
        <v>273</v>
      </c>
      <c r="H219" s="186">
        <v>87.784000000000006</v>
      </c>
      <c r="I219" s="187"/>
      <c r="J219" s="188">
        <f>ROUND(I219*H219,2)</f>
        <v>0</v>
      </c>
      <c r="K219" s="184" t="s">
        <v>220</v>
      </c>
      <c r="L219" s="42"/>
      <c r="M219" s="189" t="s">
        <v>5</v>
      </c>
      <c r="N219" s="190" t="s">
        <v>48</v>
      </c>
      <c r="O219" s="43"/>
      <c r="P219" s="191">
        <f>O219*H219</f>
        <v>0</v>
      </c>
      <c r="Q219" s="191">
        <v>0</v>
      </c>
      <c r="R219" s="191">
        <f>Q219*H219</f>
        <v>0</v>
      </c>
      <c r="S219" s="191">
        <v>0.01</v>
      </c>
      <c r="T219" s="192">
        <f>S219*H219</f>
        <v>0.87784000000000006</v>
      </c>
      <c r="AR219" s="25" t="s">
        <v>148</v>
      </c>
      <c r="AT219" s="25" t="s">
        <v>151</v>
      </c>
      <c r="AU219" s="25" t="s">
        <v>89</v>
      </c>
      <c r="AY219" s="25" t="s">
        <v>149</v>
      </c>
      <c r="BE219" s="193">
        <f>IF(N219="základní",J219,0)</f>
        <v>0</v>
      </c>
      <c r="BF219" s="193">
        <f>IF(N219="snížená",J219,0)</f>
        <v>0</v>
      </c>
      <c r="BG219" s="193">
        <f>IF(N219="zákl. přenesená",J219,0)</f>
        <v>0</v>
      </c>
      <c r="BH219" s="193">
        <f>IF(N219="sníž. přenesená",J219,0)</f>
        <v>0</v>
      </c>
      <c r="BI219" s="193">
        <f>IF(N219="nulová",J219,0)</f>
        <v>0</v>
      </c>
      <c r="BJ219" s="25" t="s">
        <v>84</v>
      </c>
      <c r="BK219" s="193">
        <f>ROUND(I219*H219,2)</f>
        <v>0</v>
      </c>
      <c r="BL219" s="25" t="s">
        <v>148</v>
      </c>
      <c r="BM219" s="25" t="s">
        <v>395</v>
      </c>
    </row>
    <row r="220" spans="2:65" s="1" customFormat="1" ht="27">
      <c r="B220" s="42"/>
      <c r="D220" s="194" t="s">
        <v>156</v>
      </c>
      <c r="F220" s="195" t="s">
        <v>396</v>
      </c>
      <c r="I220" s="196"/>
      <c r="L220" s="42"/>
      <c r="M220" s="197"/>
      <c r="N220" s="43"/>
      <c r="O220" s="43"/>
      <c r="P220" s="43"/>
      <c r="Q220" s="43"/>
      <c r="R220" s="43"/>
      <c r="S220" s="43"/>
      <c r="T220" s="71"/>
      <c r="AT220" s="25" t="s">
        <v>156</v>
      </c>
      <c r="AU220" s="25" t="s">
        <v>89</v>
      </c>
    </row>
    <row r="221" spans="2:65" s="12" customFormat="1" ht="13.5">
      <c r="B221" s="201"/>
      <c r="D221" s="194" t="s">
        <v>223</v>
      </c>
      <c r="E221" s="202" t="s">
        <v>5</v>
      </c>
      <c r="F221" s="203" t="s">
        <v>389</v>
      </c>
      <c r="H221" s="202" t="s">
        <v>5</v>
      </c>
      <c r="I221" s="204"/>
      <c r="L221" s="201"/>
      <c r="M221" s="205"/>
      <c r="N221" s="206"/>
      <c r="O221" s="206"/>
      <c r="P221" s="206"/>
      <c r="Q221" s="206"/>
      <c r="R221" s="206"/>
      <c r="S221" s="206"/>
      <c r="T221" s="207"/>
      <c r="AT221" s="202" t="s">
        <v>223</v>
      </c>
      <c r="AU221" s="202" t="s">
        <v>89</v>
      </c>
      <c r="AV221" s="12" t="s">
        <v>84</v>
      </c>
      <c r="AW221" s="12" t="s">
        <v>40</v>
      </c>
      <c r="AX221" s="12" t="s">
        <v>77</v>
      </c>
      <c r="AY221" s="202" t="s">
        <v>149</v>
      </c>
    </row>
    <row r="222" spans="2:65" s="12" customFormat="1" ht="13.5">
      <c r="B222" s="201"/>
      <c r="D222" s="194" t="s">
        <v>223</v>
      </c>
      <c r="E222" s="202" t="s">
        <v>5</v>
      </c>
      <c r="F222" s="203" t="s">
        <v>287</v>
      </c>
      <c r="H222" s="202" t="s">
        <v>5</v>
      </c>
      <c r="I222" s="204"/>
      <c r="L222" s="201"/>
      <c r="M222" s="205"/>
      <c r="N222" s="206"/>
      <c r="O222" s="206"/>
      <c r="P222" s="206"/>
      <c r="Q222" s="206"/>
      <c r="R222" s="206"/>
      <c r="S222" s="206"/>
      <c r="T222" s="207"/>
      <c r="AT222" s="202" t="s">
        <v>223</v>
      </c>
      <c r="AU222" s="202" t="s">
        <v>89</v>
      </c>
      <c r="AV222" s="12" t="s">
        <v>84</v>
      </c>
      <c r="AW222" s="12" t="s">
        <v>40</v>
      </c>
      <c r="AX222" s="12" t="s">
        <v>77</v>
      </c>
      <c r="AY222" s="202" t="s">
        <v>149</v>
      </c>
    </row>
    <row r="223" spans="2:65" s="13" customFormat="1" ht="13.5">
      <c r="B223" s="208"/>
      <c r="D223" s="194" t="s">
        <v>223</v>
      </c>
      <c r="E223" s="209" t="s">
        <v>5</v>
      </c>
      <c r="F223" s="210" t="s">
        <v>397</v>
      </c>
      <c r="H223" s="211">
        <v>61.44</v>
      </c>
      <c r="I223" s="212"/>
      <c r="L223" s="208"/>
      <c r="M223" s="213"/>
      <c r="N223" s="214"/>
      <c r="O223" s="214"/>
      <c r="P223" s="214"/>
      <c r="Q223" s="214"/>
      <c r="R223" s="214"/>
      <c r="S223" s="214"/>
      <c r="T223" s="215"/>
      <c r="AT223" s="209" t="s">
        <v>223</v>
      </c>
      <c r="AU223" s="209" t="s">
        <v>89</v>
      </c>
      <c r="AV223" s="13" t="s">
        <v>89</v>
      </c>
      <c r="AW223" s="13" t="s">
        <v>40</v>
      </c>
      <c r="AX223" s="13" t="s">
        <v>77</v>
      </c>
      <c r="AY223" s="209" t="s">
        <v>149</v>
      </c>
    </row>
    <row r="224" spans="2:65" s="13" customFormat="1" ht="13.5">
      <c r="B224" s="208"/>
      <c r="D224" s="194" t="s">
        <v>223</v>
      </c>
      <c r="E224" s="209" t="s">
        <v>5</v>
      </c>
      <c r="F224" s="210" t="s">
        <v>398</v>
      </c>
      <c r="H224" s="211">
        <v>3.82</v>
      </c>
      <c r="I224" s="212"/>
      <c r="L224" s="208"/>
      <c r="M224" s="213"/>
      <c r="N224" s="214"/>
      <c r="O224" s="214"/>
      <c r="P224" s="214"/>
      <c r="Q224" s="214"/>
      <c r="R224" s="214"/>
      <c r="S224" s="214"/>
      <c r="T224" s="215"/>
      <c r="AT224" s="209" t="s">
        <v>223</v>
      </c>
      <c r="AU224" s="209" t="s">
        <v>89</v>
      </c>
      <c r="AV224" s="13" t="s">
        <v>89</v>
      </c>
      <c r="AW224" s="13" t="s">
        <v>40</v>
      </c>
      <c r="AX224" s="13" t="s">
        <v>77</v>
      </c>
      <c r="AY224" s="209" t="s">
        <v>149</v>
      </c>
    </row>
    <row r="225" spans="2:65" s="13" customFormat="1" ht="13.5">
      <c r="B225" s="208"/>
      <c r="D225" s="194" t="s">
        <v>223</v>
      </c>
      <c r="E225" s="209" t="s">
        <v>5</v>
      </c>
      <c r="F225" s="210" t="s">
        <v>399</v>
      </c>
      <c r="H225" s="211">
        <v>-0.876</v>
      </c>
      <c r="I225" s="212"/>
      <c r="L225" s="208"/>
      <c r="M225" s="213"/>
      <c r="N225" s="214"/>
      <c r="O225" s="214"/>
      <c r="P225" s="214"/>
      <c r="Q225" s="214"/>
      <c r="R225" s="214"/>
      <c r="S225" s="214"/>
      <c r="T225" s="215"/>
      <c r="AT225" s="209" t="s">
        <v>223</v>
      </c>
      <c r="AU225" s="209" t="s">
        <v>89</v>
      </c>
      <c r="AV225" s="13" t="s">
        <v>89</v>
      </c>
      <c r="AW225" s="13" t="s">
        <v>40</v>
      </c>
      <c r="AX225" s="13" t="s">
        <v>77</v>
      </c>
      <c r="AY225" s="209" t="s">
        <v>149</v>
      </c>
    </row>
    <row r="226" spans="2:65" s="13" customFormat="1" ht="13.5">
      <c r="B226" s="208"/>
      <c r="D226" s="194" t="s">
        <v>223</v>
      </c>
      <c r="E226" s="209" t="s">
        <v>5</v>
      </c>
      <c r="F226" s="210" t="s">
        <v>5</v>
      </c>
      <c r="H226" s="211">
        <v>0</v>
      </c>
      <c r="I226" s="212"/>
      <c r="L226" s="208"/>
      <c r="M226" s="213"/>
      <c r="N226" s="214"/>
      <c r="O226" s="214"/>
      <c r="P226" s="214"/>
      <c r="Q226" s="214"/>
      <c r="R226" s="214"/>
      <c r="S226" s="214"/>
      <c r="T226" s="215"/>
      <c r="AT226" s="209" t="s">
        <v>223</v>
      </c>
      <c r="AU226" s="209" t="s">
        <v>89</v>
      </c>
      <c r="AV226" s="13" t="s">
        <v>89</v>
      </c>
      <c r="AW226" s="13" t="s">
        <v>40</v>
      </c>
      <c r="AX226" s="13" t="s">
        <v>77</v>
      </c>
      <c r="AY226" s="209" t="s">
        <v>149</v>
      </c>
    </row>
    <row r="227" spans="2:65" s="12" customFormat="1" ht="13.5">
      <c r="B227" s="201"/>
      <c r="D227" s="194" t="s">
        <v>223</v>
      </c>
      <c r="E227" s="202" t="s">
        <v>5</v>
      </c>
      <c r="F227" s="203" t="s">
        <v>289</v>
      </c>
      <c r="H227" s="202" t="s">
        <v>5</v>
      </c>
      <c r="I227" s="204"/>
      <c r="L227" s="201"/>
      <c r="M227" s="205"/>
      <c r="N227" s="206"/>
      <c r="O227" s="206"/>
      <c r="P227" s="206"/>
      <c r="Q227" s="206"/>
      <c r="R227" s="206"/>
      <c r="S227" s="206"/>
      <c r="T227" s="207"/>
      <c r="AT227" s="202" t="s">
        <v>223</v>
      </c>
      <c r="AU227" s="202" t="s">
        <v>89</v>
      </c>
      <c r="AV227" s="12" t="s">
        <v>84</v>
      </c>
      <c r="AW227" s="12" t="s">
        <v>40</v>
      </c>
      <c r="AX227" s="12" t="s">
        <v>77</v>
      </c>
      <c r="AY227" s="202" t="s">
        <v>149</v>
      </c>
    </row>
    <row r="228" spans="2:65" s="13" customFormat="1" ht="13.5">
      <c r="B228" s="208"/>
      <c r="D228" s="194" t="s">
        <v>223</v>
      </c>
      <c r="E228" s="209" t="s">
        <v>5</v>
      </c>
      <c r="F228" s="210" t="s">
        <v>400</v>
      </c>
      <c r="H228" s="211">
        <v>23.4</v>
      </c>
      <c r="I228" s="212"/>
      <c r="L228" s="208"/>
      <c r="M228" s="213"/>
      <c r="N228" s="214"/>
      <c r="O228" s="214"/>
      <c r="P228" s="214"/>
      <c r="Q228" s="214"/>
      <c r="R228" s="214"/>
      <c r="S228" s="214"/>
      <c r="T228" s="215"/>
      <c r="AT228" s="209" t="s">
        <v>223</v>
      </c>
      <c r="AU228" s="209" t="s">
        <v>89</v>
      </c>
      <c r="AV228" s="13" t="s">
        <v>89</v>
      </c>
      <c r="AW228" s="13" t="s">
        <v>40</v>
      </c>
      <c r="AX228" s="13" t="s">
        <v>77</v>
      </c>
      <c r="AY228" s="209" t="s">
        <v>149</v>
      </c>
    </row>
    <row r="229" spans="2:65" s="14" customFormat="1" ht="13.5">
      <c r="B229" s="216"/>
      <c r="D229" s="194" t="s">
        <v>223</v>
      </c>
      <c r="E229" s="217" t="s">
        <v>5</v>
      </c>
      <c r="F229" s="218" t="s">
        <v>226</v>
      </c>
      <c r="H229" s="219">
        <v>87.784000000000006</v>
      </c>
      <c r="I229" s="220"/>
      <c r="L229" s="216"/>
      <c r="M229" s="221"/>
      <c r="N229" s="222"/>
      <c r="O229" s="222"/>
      <c r="P229" s="222"/>
      <c r="Q229" s="222"/>
      <c r="R229" s="222"/>
      <c r="S229" s="222"/>
      <c r="T229" s="223"/>
      <c r="AT229" s="217" t="s">
        <v>223</v>
      </c>
      <c r="AU229" s="217" t="s">
        <v>89</v>
      </c>
      <c r="AV229" s="14" t="s">
        <v>148</v>
      </c>
      <c r="AW229" s="14" t="s">
        <v>40</v>
      </c>
      <c r="AX229" s="14" t="s">
        <v>84</v>
      </c>
      <c r="AY229" s="217" t="s">
        <v>149</v>
      </c>
    </row>
    <row r="230" spans="2:65" s="1" customFormat="1" ht="25.5" customHeight="1">
      <c r="B230" s="181"/>
      <c r="C230" s="182" t="s">
        <v>401</v>
      </c>
      <c r="D230" s="182" t="s">
        <v>151</v>
      </c>
      <c r="E230" s="183" t="s">
        <v>402</v>
      </c>
      <c r="F230" s="184" t="s">
        <v>403</v>
      </c>
      <c r="G230" s="185" t="s">
        <v>273</v>
      </c>
      <c r="H230" s="186">
        <v>238.31700000000001</v>
      </c>
      <c r="I230" s="187"/>
      <c r="J230" s="188">
        <f>ROUND(I230*H230,2)</f>
        <v>0</v>
      </c>
      <c r="K230" s="184" t="s">
        <v>220</v>
      </c>
      <c r="L230" s="42"/>
      <c r="M230" s="189" t="s">
        <v>5</v>
      </c>
      <c r="N230" s="190" t="s">
        <v>48</v>
      </c>
      <c r="O230" s="43"/>
      <c r="P230" s="191">
        <f>O230*H230</f>
        <v>0</v>
      </c>
      <c r="Q230" s="191">
        <v>0</v>
      </c>
      <c r="R230" s="191">
        <f>Q230*H230</f>
        <v>0</v>
      </c>
      <c r="S230" s="191">
        <v>4.5999999999999999E-2</v>
      </c>
      <c r="T230" s="192">
        <f>S230*H230</f>
        <v>10.962581999999999</v>
      </c>
      <c r="AR230" s="25" t="s">
        <v>148</v>
      </c>
      <c r="AT230" s="25" t="s">
        <v>151</v>
      </c>
      <c r="AU230" s="25" t="s">
        <v>89</v>
      </c>
      <c r="AY230" s="25" t="s">
        <v>149</v>
      </c>
      <c r="BE230" s="193">
        <f>IF(N230="základní",J230,0)</f>
        <v>0</v>
      </c>
      <c r="BF230" s="193">
        <f>IF(N230="snížená",J230,0)</f>
        <v>0</v>
      </c>
      <c r="BG230" s="193">
        <f>IF(N230="zákl. přenesená",J230,0)</f>
        <v>0</v>
      </c>
      <c r="BH230" s="193">
        <f>IF(N230="sníž. přenesená",J230,0)</f>
        <v>0</v>
      </c>
      <c r="BI230" s="193">
        <f>IF(N230="nulová",J230,0)</f>
        <v>0</v>
      </c>
      <c r="BJ230" s="25" t="s">
        <v>84</v>
      </c>
      <c r="BK230" s="193">
        <f>ROUND(I230*H230,2)</f>
        <v>0</v>
      </c>
      <c r="BL230" s="25" t="s">
        <v>148</v>
      </c>
      <c r="BM230" s="25" t="s">
        <v>404</v>
      </c>
    </row>
    <row r="231" spans="2:65" s="1" customFormat="1" ht="27">
      <c r="B231" s="42"/>
      <c r="D231" s="194" t="s">
        <v>156</v>
      </c>
      <c r="F231" s="195" t="s">
        <v>405</v>
      </c>
      <c r="I231" s="196"/>
      <c r="L231" s="42"/>
      <c r="M231" s="197"/>
      <c r="N231" s="43"/>
      <c r="O231" s="43"/>
      <c r="P231" s="43"/>
      <c r="Q231" s="43"/>
      <c r="R231" s="43"/>
      <c r="S231" s="43"/>
      <c r="T231" s="71"/>
      <c r="AT231" s="25" t="s">
        <v>156</v>
      </c>
      <c r="AU231" s="25" t="s">
        <v>89</v>
      </c>
    </row>
    <row r="232" spans="2:65" s="12" customFormat="1" ht="13.5">
      <c r="B232" s="201"/>
      <c r="D232" s="194" t="s">
        <v>223</v>
      </c>
      <c r="E232" s="202" t="s">
        <v>5</v>
      </c>
      <c r="F232" s="203" t="s">
        <v>406</v>
      </c>
      <c r="H232" s="202" t="s">
        <v>5</v>
      </c>
      <c r="I232" s="204"/>
      <c r="L232" s="201"/>
      <c r="M232" s="205"/>
      <c r="N232" s="206"/>
      <c r="O232" s="206"/>
      <c r="P232" s="206"/>
      <c r="Q232" s="206"/>
      <c r="R232" s="206"/>
      <c r="S232" s="206"/>
      <c r="T232" s="207"/>
      <c r="AT232" s="202" t="s">
        <v>223</v>
      </c>
      <c r="AU232" s="202" t="s">
        <v>89</v>
      </c>
      <c r="AV232" s="12" t="s">
        <v>84</v>
      </c>
      <c r="AW232" s="12" t="s">
        <v>40</v>
      </c>
      <c r="AX232" s="12" t="s">
        <v>77</v>
      </c>
      <c r="AY232" s="202" t="s">
        <v>149</v>
      </c>
    </row>
    <row r="233" spans="2:65" s="12" customFormat="1" ht="13.5">
      <c r="B233" s="201"/>
      <c r="D233" s="194" t="s">
        <v>223</v>
      </c>
      <c r="E233" s="202" t="s">
        <v>5</v>
      </c>
      <c r="F233" s="203" t="s">
        <v>285</v>
      </c>
      <c r="H233" s="202" t="s">
        <v>5</v>
      </c>
      <c r="I233" s="204"/>
      <c r="L233" s="201"/>
      <c r="M233" s="205"/>
      <c r="N233" s="206"/>
      <c r="O233" s="206"/>
      <c r="P233" s="206"/>
      <c r="Q233" s="206"/>
      <c r="R233" s="206"/>
      <c r="S233" s="206"/>
      <c r="T233" s="207"/>
      <c r="AT233" s="202" t="s">
        <v>223</v>
      </c>
      <c r="AU233" s="202" t="s">
        <v>89</v>
      </c>
      <c r="AV233" s="12" t="s">
        <v>84</v>
      </c>
      <c r="AW233" s="12" t="s">
        <v>40</v>
      </c>
      <c r="AX233" s="12" t="s">
        <v>77</v>
      </c>
      <c r="AY233" s="202" t="s">
        <v>149</v>
      </c>
    </row>
    <row r="234" spans="2:65" s="13" customFormat="1" ht="13.5">
      <c r="B234" s="208"/>
      <c r="D234" s="194" t="s">
        <v>223</v>
      </c>
      <c r="E234" s="209" t="s">
        <v>5</v>
      </c>
      <c r="F234" s="210" t="s">
        <v>407</v>
      </c>
      <c r="H234" s="211">
        <v>70.760000000000005</v>
      </c>
      <c r="I234" s="212"/>
      <c r="L234" s="208"/>
      <c r="M234" s="213"/>
      <c r="N234" s="214"/>
      <c r="O234" s="214"/>
      <c r="P234" s="214"/>
      <c r="Q234" s="214"/>
      <c r="R234" s="214"/>
      <c r="S234" s="214"/>
      <c r="T234" s="215"/>
      <c r="AT234" s="209" t="s">
        <v>223</v>
      </c>
      <c r="AU234" s="209" t="s">
        <v>89</v>
      </c>
      <c r="AV234" s="13" t="s">
        <v>89</v>
      </c>
      <c r="AW234" s="13" t="s">
        <v>40</v>
      </c>
      <c r="AX234" s="13" t="s">
        <v>77</v>
      </c>
      <c r="AY234" s="209" t="s">
        <v>149</v>
      </c>
    </row>
    <row r="235" spans="2:65" s="13" customFormat="1" ht="13.5">
      <c r="B235" s="208"/>
      <c r="D235" s="194" t="s">
        <v>223</v>
      </c>
      <c r="E235" s="209" t="s">
        <v>5</v>
      </c>
      <c r="F235" s="210" t="s">
        <v>408</v>
      </c>
      <c r="H235" s="211">
        <v>3.62</v>
      </c>
      <c r="I235" s="212"/>
      <c r="L235" s="208"/>
      <c r="M235" s="213"/>
      <c r="N235" s="214"/>
      <c r="O235" s="214"/>
      <c r="P235" s="214"/>
      <c r="Q235" s="214"/>
      <c r="R235" s="214"/>
      <c r="S235" s="214"/>
      <c r="T235" s="215"/>
      <c r="AT235" s="209" t="s">
        <v>223</v>
      </c>
      <c r="AU235" s="209" t="s">
        <v>89</v>
      </c>
      <c r="AV235" s="13" t="s">
        <v>89</v>
      </c>
      <c r="AW235" s="13" t="s">
        <v>40</v>
      </c>
      <c r="AX235" s="13" t="s">
        <v>77</v>
      </c>
      <c r="AY235" s="209" t="s">
        <v>149</v>
      </c>
    </row>
    <row r="236" spans="2:65" s="13" customFormat="1" ht="13.5">
      <c r="B236" s="208"/>
      <c r="D236" s="194" t="s">
        <v>223</v>
      </c>
      <c r="E236" s="209" t="s">
        <v>5</v>
      </c>
      <c r="F236" s="210" t="s">
        <v>409</v>
      </c>
      <c r="H236" s="211">
        <v>1.484</v>
      </c>
      <c r="I236" s="212"/>
      <c r="L236" s="208"/>
      <c r="M236" s="213"/>
      <c r="N236" s="214"/>
      <c r="O236" s="214"/>
      <c r="P236" s="214"/>
      <c r="Q236" s="214"/>
      <c r="R236" s="214"/>
      <c r="S236" s="214"/>
      <c r="T236" s="215"/>
      <c r="AT236" s="209" t="s">
        <v>223</v>
      </c>
      <c r="AU236" s="209" t="s">
        <v>89</v>
      </c>
      <c r="AV236" s="13" t="s">
        <v>89</v>
      </c>
      <c r="AW236" s="13" t="s">
        <v>40</v>
      </c>
      <c r="AX236" s="13" t="s">
        <v>77</v>
      </c>
      <c r="AY236" s="209" t="s">
        <v>149</v>
      </c>
    </row>
    <row r="237" spans="2:65" s="12" customFormat="1" ht="13.5">
      <c r="B237" s="201"/>
      <c r="D237" s="194" t="s">
        <v>223</v>
      </c>
      <c r="E237" s="202" t="s">
        <v>5</v>
      </c>
      <c r="F237" s="203" t="s">
        <v>276</v>
      </c>
      <c r="H237" s="202" t="s">
        <v>5</v>
      </c>
      <c r="I237" s="204"/>
      <c r="L237" s="201"/>
      <c r="M237" s="205"/>
      <c r="N237" s="206"/>
      <c r="O237" s="206"/>
      <c r="P237" s="206"/>
      <c r="Q237" s="206"/>
      <c r="R237" s="206"/>
      <c r="S237" s="206"/>
      <c r="T237" s="207"/>
      <c r="AT237" s="202" t="s">
        <v>223</v>
      </c>
      <c r="AU237" s="202" t="s">
        <v>89</v>
      </c>
      <c r="AV237" s="12" t="s">
        <v>84</v>
      </c>
      <c r="AW237" s="12" t="s">
        <v>40</v>
      </c>
      <c r="AX237" s="12" t="s">
        <v>77</v>
      </c>
      <c r="AY237" s="202" t="s">
        <v>149</v>
      </c>
    </row>
    <row r="238" spans="2:65" s="13" customFormat="1" ht="13.5">
      <c r="B238" s="208"/>
      <c r="D238" s="194" t="s">
        <v>223</v>
      </c>
      <c r="E238" s="209" t="s">
        <v>5</v>
      </c>
      <c r="F238" s="210" t="s">
        <v>410</v>
      </c>
      <c r="H238" s="211">
        <v>58.292000000000002</v>
      </c>
      <c r="I238" s="212"/>
      <c r="L238" s="208"/>
      <c r="M238" s="213"/>
      <c r="N238" s="214"/>
      <c r="O238" s="214"/>
      <c r="P238" s="214"/>
      <c r="Q238" s="214"/>
      <c r="R238" s="214"/>
      <c r="S238" s="214"/>
      <c r="T238" s="215"/>
      <c r="AT238" s="209" t="s">
        <v>223</v>
      </c>
      <c r="AU238" s="209" t="s">
        <v>89</v>
      </c>
      <c r="AV238" s="13" t="s">
        <v>89</v>
      </c>
      <c r="AW238" s="13" t="s">
        <v>40</v>
      </c>
      <c r="AX238" s="13" t="s">
        <v>77</v>
      </c>
      <c r="AY238" s="209" t="s">
        <v>149</v>
      </c>
    </row>
    <row r="239" spans="2:65" s="13" customFormat="1" ht="13.5">
      <c r="B239" s="208"/>
      <c r="D239" s="194" t="s">
        <v>223</v>
      </c>
      <c r="E239" s="209" t="s">
        <v>5</v>
      </c>
      <c r="F239" s="210" t="s">
        <v>411</v>
      </c>
      <c r="H239" s="211">
        <v>3.64</v>
      </c>
      <c r="I239" s="212"/>
      <c r="L239" s="208"/>
      <c r="M239" s="213"/>
      <c r="N239" s="214"/>
      <c r="O239" s="214"/>
      <c r="P239" s="214"/>
      <c r="Q239" s="214"/>
      <c r="R239" s="214"/>
      <c r="S239" s="214"/>
      <c r="T239" s="215"/>
      <c r="AT239" s="209" t="s">
        <v>223</v>
      </c>
      <c r="AU239" s="209" t="s">
        <v>89</v>
      </c>
      <c r="AV239" s="13" t="s">
        <v>89</v>
      </c>
      <c r="AW239" s="13" t="s">
        <v>40</v>
      </c>
      <c r="AX239" s="13" t="s">
        <v>77</v>
      </c>
      <c r="AY239" s="209" t="s">
        <v>149</v>
      </c>
    </row>
    <row r="240" spans="2:65" s="13" customFormat="1" ht="13.5">
      <c r="B240" s="208"/>
      <c r="D240" s="194" t="s">
        <v>223</v>
      </c>
      <c r="E240" s="209" t="s">
        <v>5</v>
      </c>
      <c r="F240" s="210" t="s">
        <v>412</v>
      </c>
      <c r="H240" s="211">
        <v>-5.3460000000000001</v>
      </c>
      <c r="I240" s="212"/>
      <c r="L240" s="208"/>
      <c r="M240" s="213"/>
      <c r="N240" s="214"/>
      <c r="O240" s="214"/>
      <c r="P240" s="214"/>
      <c r="Q240" s="214"/>
      <c r="R240" s="214"/>
      <c r="S240" s="214"/>
      <c r="T240" s="215"/>
      <c r="AT240" s="209" t="s">
        <v>223</v>
      </c>
      <c r="AU240" s="209" t="s">
        <v>89</v>
      </c>
      <c r="AV240" s="13" t="s">
        <v>89</v>
      </c>
      <c r="AW240" s="13" t="s">
        <v>40</v>
      </c>
      <c r="AX240" s="13" t="s">
        <v>77</v>
      </c>
      <c r="AY240" s="209" t="s">
        <v>149</v>
      </c>
    </row>
    <row r="241" spans="2:65" s="13" customFormat="1" ht="13.5">
      <c r="B241" s="208"/>
      <c r="D241" s="194" t="s">
        <v>223</v>
      </c>
      <c r="E241" s="209" t="s">
        <v>5</v>
      </c>
      <c r="F241" s="210" t="s">
        <v>413</v>
      </c>
      <c r="H241" s="211">
        <v>0.379</v>
      </c>
      <c r="I241" s="212"/>
      <c r="L241" s="208"/>
      <c r="M241" s="213"/>
      <c r="N241" s="214"/>
      <c r="O241" s="214"/>
      <c r="P241" s="214"/>
      <c r="Q241" s="214"/>
      <c r="R241" s="214"/>
      <c r="S241" s="214"/>
      <c r="T241" s="215"/>
      <c r="AT241" s="209" t="s">
        <v>223</v>
      </c>
      <c r="AU241" s="209" t="s">
        <v>89</v>
      </c>
      <c r="AV241" s="13" t="s">
        <v>89</v>
      </c>
      <c r="AW241" s="13" t="s">
        <v>40</v>
      </c>
      <c r="AX241" s="13" t="s">
        <v>77</v>
      </c>
      <c r="AY241" s="209" t="s">
        <v>149</v>
      </c>
    </row>
    <row r="242" spans="2:65" s="12" customFormat="1" ht="13.5">
      <c r="B242" s="201"/>
      <c r="D242" s="194" t="s">
        <v>223</v>
      </c>
      <c r="E242" s="202" t="s">
        <v>5</v>
      </c>
      <c r="F242" s="203" t="s">
        <v>278</v>
      </c>
      <c r="H242" s="202" t="s">
        <v>5</v>
      </c>
      <c r="I242" s="204"/>
      <c r="L242" s="201"/>
      <c r="M242" s="205"/>
      <c r="N242" s="206"/>
      <c r="O242" s="206"/>
      <c r="P242" s="206"/>
      <c r="Q242" s="206"/>
      <c r="R242" s="206"/>
      <c r="S242" s="206"/>
      <c r="T242" s="207"/>
      <c r="AT242" s="202" t="s">
        <v>223</v>
      </c>
      <c r="AU242" s="202" t="s">
        <v>89</v>
      </c>
      <c r="AV242" s="12" t="s">
        <v>84</v>
      </c>
      <c r="AW242" s="12" t="s">
        <v>40</v>
      </c>
      <c r="AX242" s="12" t="s">
        <v>77</v>
      </c>
      <c r="AY242" s="202" t="s">
        <v>149</v>
      </c>
    </row>
    <row r="243" spans="2:65" s="13" customFormat="1" ht="13.5">
      <c r="B243" s="208"/>
      <c r="D243" s="194" t="s">
        <v>223</v>
      </c>
      <c r="E243" s="209" t="s">
        <v>5</v>
      </c>
      <c r="F243" s="210" t="s">
        <v>414</v>
      </c>
      <c r="H243" s="211">
        <v>55.043999999999997</v>
      </c>
      <c r="I243" s="212"/>
      <c r="L243" s="208"/>
      <c r="M243" s="213"/>
      <c r="N243" s="214"/>
      <c r="O243" s="214"/>
      <c r="P243" s="214"/>
      <c r="Q243" s="214"/>
      <c r="R243" s="214"/>
      <c r="S243" s="214"/>
      <c r="T243" s="215"/>
      <c r="AT243" s="209" t="s">
        <v>223</v>
      </c>
      <c r="AU243" s="209" t="s">
        <v>89</v>
      </c>
      <c r="AV243" s="13" t="s">
        <v>89</v>
      </c>
      <c r="AW243" s="13" t="s">
        <v>40</v>
      </c>
      <c r="AX243" s="13" t="s">
        <v>77</v>
      </c>
      <c r="AY243" s="209" t="s">
        <v>149</v>
      </c>
    </row>
    <row r="244" spans="2:65" s="13" customFormat="1" ht="13.5">
      <c r="B244" s="208"/>
      <c r="D244" s="194" t="s">
        <v>223</v>
      </c>
      <c r="E244" s="209" t="s">
        <v>5</v>
      </c>
      <c r="F244" s="210" t="s">
        <v>415</v>
      </c>
      <c r="H244" s="211">
        <v>3.7</v>
      </c>
      <c r="I244" s="212"/>
      <c r="L244" s="208"/>
      <c r="M244" s="213"/>
      <c r="N244" s="214"/>
      <c r="O244" s="214"/>
      <c r="P244" s="214"/>
      <c r="Q244" s="214"/>
      <c r="R244" s="214"/>
      <c r="S244" s="214"/>
      <c r="T244" s="215"/>
      <c r="AT244" s="209" t="s">
        <v>223</v>
      </c>
      <c r="AU244" s="209" t="s">
        <v>89</v>
      </c>
      <c r="AV244" s="13" t="s">
        <v>89</v>
      </c>
      <c r="AW244" s="13" t="s">
        <v>40</v>
      </c>
      <c r="AX244" s="13" t="s">
        <v>77</v>
      </c>
      <c r="AY244" s="209" t="s">
        <v>149</v>
      </c>
    </row>
    <row r="245" spans="2:65" s="13" customFormat="1" ht="13.5">
      <c r="B245" s="208"/>
      <c r="D245" s="194" t="s">
        <v>223</v>
      </c>
      <c r="E245" s="209" t="s">
        <v>5</v>
      </c>
      <c r="F245" s="210" t="s">
        <v>416</v>
      </c>
      <c r="H245" s="211">
        <v>-5.4779999999999998</v>
      </c>
      <c r="I245" s="212"/>
      <c r="L245" s="208"/>
      <c r="M245" s="213"/>
      <c r="N245" s="214"/>
      <c r="O245" s="214"/>
      <c r="P245" s="214"/>
      <c r="Q245" s="214"/>
      <c r="R245" s="214"/>
      <c r="S245" s="214"/>
      <c r="T245" s="215"/>
      <c r="AT245" s="209" t="s">
        <v>223</v>
      </c>
      <c r="AU245" s="209" t="s">
        <v>89</v>
      </c>
      <c r="AV245" s="13" t="s">
        <v>89</v>
      </c>
      <c r="AW245" s="13" t="s">
        <v>40</v>
      </c>
      <c r="AX245" s="13" t="s">
        <v>77</v>
      </c>
      <c r="AY245" s="209" t="s">
        <v>149</v>
      </c>
    </row>
    <row r="246" spans="2:65" s="13" customFormat="1" ht="13.5">
      <c r="B246" s="208"/>
      <c r="D246" s="194" t="s">
        <v>223</v>
      </c>
      <c r="E246" s="209" t="s">
        <v>5</v>
      </c>
      <c r="F246" s="210" t="s">
        <v>5</v>
      </c>
      <c r="H246" s="211">
        <v>0</v>
      </c>
      <c r="I246" s="212"/>
      <c r="L246" s="208"/>
      <c r="M246" s="213"/>
      <c r="N246" s="214"/>
      <c r="O246" s="214"/>
      <c r="P246" s="214"/>
      <c r="Q246" s="214"/>
      <c r="R246" s="214"/>
      <c r="S246" s="214"/>
      <c r="T246" s="215"/>
      <c r="AT246" s="209" t="s">
        <v>223</v>
      </c>
      <c r="AU246" s="209" t="s">
        <v>89</v>
      </c>
      <c r="AV246" s="13" t="s">
        <v>89</v>
      </c>
      <c r="AW246" s="13" t="s">
        <v>40</v>
      </c>
      <c r="AX246" s="13" t="s">
        <v>77</v>
      </c>
      <c r="AY246" s="209" t="s">
        <v>149</v>
      </c>
    </row>
    <row r="247" spans="2:65" s="12" customFormat="1" ht="13.5">
      <c r="B247" s="201"/>
      <c r="D247" s="194" t="s">
        <v>223</v>
      </c>
      <c r="E247" s="202" t="s">
        <v>5</v>
      </c>
      <c r="F247" s="203" t="s">
        <v>417</v>
      </c>
      <c r="H247" s="202" t="s">
        <v>5</v>
      </c>
      <c r="I247" s="204"/>
      <c r="L247" s="201"/>
      <c r="M247" s="205"/>
      <c r="N247" s="206"/>
      <c r="O247" s="206"/>
      <c r="P247" s="206"/>
      <c r="Q247" s="206"/>
      <c r="R247" s="206"/>
      <c r="S247" s="206"/>
      <c r="T247" s="207"/>
      <c r="AT247" s="202" t="s">
        <v>223</v>
      </c>
      <c r="AU247" s="202" t="s">
        <v>89</v>
      </c>
      <c r="AV247" s="12" t="s">
        <v>84</v>
      </c>
      <c r="AW247" s="12" t="s">
        <v>40</v>
      </c>
      <c r="AX247" s="12" t="s">
        <v>77</v>
      </c>
      <c r="AY247" s="202" t="s">
        <v>149</v>
      </c>
    </row>
    <row r="248" spans="2:65" s="12" customFormat="1" ht="13.5">
      <c r="B248" s="201"/>
      <c r="D248" s="194" t="s">
        <v>223</v>
      </c>
      <c r="E248" s="202" t="s">
        <v>5</v>
      </c>
      <c r="F248" s="203" t="s">
        <v>289</v>
      </c>
      <c r="H248" s="202" t="s">
        <v>5</v>
      </c>
      <c r="I248" s="204"/>
      <c r="L248" s="201"/>
      <c r="M248" s="205"/>
      <c r="N248" s="206"/>
      <c r="O248" s="206"/>
      <c r="P248" s="206"/>
      <c r="Q248" s="206"/>
      <c r="R248" s="206"/>
      <c r="S248" s="206"/>
      <c r="T248" s="207"/>
      <c r="AT248" s="202" t="s">
        <v>223</v>
      </c>
      <c r="AU248" s="202" t="s">
        <v>89</v>
      </c>
      <c r="AV248" s="12" t="s">
        <v>84</v>
      </c>
      <c r="AW248" s="12" t="s">
        <v>40</v>
      </c>
      <c r="AX248" s="12" t="s">
        <v>77</v>
      </c>
      <c r="AY248" s="202" t="s">
        <v>149</v>
      </c>
    </row>
    <row r="249" spans="2:65" s="13" customFormat="1" ht="13.5">
      <c r="B249" s="208"/>
      <c r="D249" s="194" t="s">
        <v>223</v>
      </c>
      <c r="E249" s="209" t="s">
        <v>5</v>
      </c>
      <c r="F249" s="210" t="s">
        <v>418</v>
      </c>
      <c r="H249" s="211">
        <v>46.8</v>
      </c>
      <c r="I249" s="212"/>
      <c r="L249" s="208"/>
      <c r="M249" s="213"/>
      <c r="N249" s="214"/>
      <c r="O249" s="214"/>
      <c r="P249" s="214"/>
      <c r="Q249" s="214"/>
      <c r="R249" s="214"/>
      <c r="S249" s="214"/>
      <c r="T249" s="215"/>
      <c r="AT249" s="209" t="s">
        <v>223</v>
      </c>
      <c r="AU249" s="209" t="s">
        <v>89</v>
      </c>
      <c r="AV249" s="13" t="s">
        <v>89</v>
      </c>
      <c r="AW249" s="13" t="s">
        <v>40</v>
      </c>
      <c r="AX249" s="13" t="s">
        <v>77</v>
      </c>
      <c r="AY249" s="209" t="s">
        <v>149</v>
      </c>
    </row>
    <row r="250" spans="2:65" s="13" customFormat="1" ht="13.5">
      <c r="B250" s="208"/>
      <c r="D250" s="194" t="s">
        <v>223</v>
      </c>
      <c r="E250" s="209" t="s">
        <v>5</v>
      </c>
      <c r="F250" s="210" t="s">
        <v>419</v>
      </c>
      <c r="H250" s="211">
        <v>5.4219999999999997</v>
      </c>
      <c r="I250" s="212"/>
      <c r="L250" s="208"/>
      <c r="M250" s="213"/>
      <c r="N250" s="214"/>
      <c r="O250" s="214"/>
      <c r="P250" s="214"/>
      <c r="Q250" s="214"/>
      <c r="R250" s="214"/>
      <c r="S250" s="214"/>
      <c r="T250" s="215"/>
      <c r="AT250" s="209" t="s">
        <v>223</v>
      </c>
      <c r="AU250" s="209" t="s">
        <v>89</v>
      </c>
      <c r="AV250" s="13" t="s">
        <v>89</v>
      </c>
      <c r="AW250" s="13" t="s">
        <v>40</v>
      </c>
      <c r="AX250" s="13" t="s">
        <v>77</v>
      </c>
      <c r="AY250" s="209" t="s">
        <v>149</v>
      </c>
    </row>
    <row r="251" spans="2:65" s="14" customFormat="1" ht="13.5">
      <c r="B251" s="216"/>
      <c r="D251" s="194" t="s">
        <v>223</v>
      </c>
      <c r="E251" s="217" t="s">
        <v>5</v>
      </c>
      <c r="F251" s="218" t="s">
        <v>226</v>
      </c>
      <c r="H251" s="219">
        <v>238.31700000000001</v>
      </c>
      <c r="I251" s="220"/>
      <c r="L251" s="216"/>
      <c r="M251" s="221"/>
      <c r="N251" s="222"/>
      <c r="O251" s="222"/>
      <c r="P251" s="222"/>
      <c r="Q251" s="222"/>
      <c r="R251" s="222"/>
      <c r="S251" s="222"/>
      <c r="T251" s="223"/>
      <c r="AT251" s="217" t="s">
        <v>223</v>
      </c>
      <c r="AU251" s="217" t="s">
        <v>89</v>
      </c>
      <c r="AV251" s="14" t="s">
        <v>148</v>
      </c>
      <c r="AW251" s="14" t="s">
        <v>40</v>
      </c>
      <c r="AX251" s="14" t="s">
        <v>84</v>
      </c>
      <c r="AY251" s="217" t="s">
        <v>149</v>
      </c>
    </row>
    <row r="252" spans="2:65" s="1" customFormat="1" ht="25.5" customHeight="1">
      <c r="B252" s="181"/>
      <c r="C252" s="182" t="s">
        <v>420</v>
      </c>
      <c r="D252" s="182" t="s">
        <v>151</v>
      </c>
      <c r="E252" s="183" t="s">
        <v>421</v>
      </c>
      <c r="F252" s="184" t="s">
        <v>422</v>
      </c>
      <c r="G252" s="185" t="s">
        <v>273</v>
      </c>
      <c r="H252" s="186">
        <v>7.0730000000000004</v>
      </c>
      <c r="I252" s="187"/>
      <c r="J252" s="188">
        <f>ROUND(I252*H252,2)</f>
        <v>0</v>
      </c>
      <c r="K252" s="184" t="s">
        <v>220</v>
      </c>
      <c r="L252" s="42"/>
      <c r="M252" s="189" t="s">
        <v>5</v>
      </c>
      <c r="N252" s="190" t="s">
        <v>48</v>
      </c>
      <c r="O252" s="43"/>
      <c r="P252" s="191">
        <f>O252*H252</f>
        <v>0</v>
      </c>
      <c r="Q252" s="191">
        <v>0</v>
      </c>
      <c r="R252" s="191">
        <f>Q252*H252</f>
        <v>0</v>
      </c>
      <c r="S252" s="191">
        <v>6.8000000000000005E-2</v>
      </c>
      <c r="T252" s="192">
        <f>S252*H252</f>
        <v>0.48096400000000006</v>
      </c>
      <c r="AR252" s="25" t="s">
        <v>148</v>
      </c>
      <c r="AT252" s="25" t="s">
        <v>151</v>
      </c>
      <c r="AU252" s="25" t="s">
        <v>89</v>
      </c>
      <c r="AY252" s="25" t="s">
        <v>149</v>
      </c>
      <c r="BE252" s="193">
        <f>IF(N252="základní",J252,0)</f>
        <v>0</v>
      </c>
      <c r="BF252" s="193">
        <f>IF(N252="snížená",J252,0)</f>
        <v>0</v>
      </c>
      <c r="BG252" s="193">
        <f>IF(N252="zákl. přenesená",J252,0)</f>
        <v>0</v>
      </c>
      <c r="BH252" s="193">
        <f>IF(N252="sníž. přenesená",J252,0)</f>
        <v>0</v>
      </c>
      <c r="BI252" s="193">
        <f>IF(N252="nulová",J252,0)</f>
        <v>0</v>
      </c>
      <c r="BJ252" s="25" t="s">
        <v>84</v>
      </c>
      <c r="BK252" s="193">
        <f>ROUND(I252*H252,2)</f>
        <v>0</v>
      </c>
      <c r="BL252" s="25" t="s">
        <v>148</v>
      </c>
      <c r="BM252" s="25" t="s">
        <v>423</v>
      </c>
    </row>
    <row r="253" spans="2:65" s="1" customFormat="1" ht="27">
      <c r="B253" s="42"/>
      <c r="D253" s="194" t="s">
        <v>156</v>
      </c>
      <c r="F253" s="195" t="s">
        <v>424</v>
      </c>
      <c r="I253" s="196"/>
      <c r="L253" s="42"/>
      <c r="M253" s="197"/>
      <c r="N253" s="43"/>
      <c r="O253" s="43"/>
      <c r="P253" s="43"/>
      <c r="Q253" s="43"/>
      <c r="R253" s="43"/>
      <c r="S253" s="43"/>
      <c r="T253" s="71"/>
      <c r="AT253" s="25" t="s">
        <v>156</v>
      </c>
      <c r="AU253" s="25" t="s">
        <v>89</v>
      </c>
    </row>
    <row r="254" spans="2:65" s="12" customFormat="1" ht="13.5">
      <c r="B254" s="201"/>
      <c r="D254" s="194" t="s">
        <v>223</v>
      </c>
      <c r="E254" s="202" t="s">
        <v>5</v>
      </c>
      <c r="F254" s="203" t="s">
        <v>425</v>
      </c>
      <c r="H254" s="202" t="s">
        <v>5</v>
      </c>
      <c r="I254" s="204"/>
      <c r="L254" s="201"/>
      <c r="M254" s="205"/>
      <c r="N254" s="206"/>
      <c r="O254" s="206"/>
      <c r="P254" s="206"/>
      <c r="Q254" s="206"/>
      <c r="R254" s="206"/>
      <c r="S254" s="206"/>
      <c r="T254" s="207"/>
      <c r="AT254" s="202" t="s">
        <v>223</v>
      </c>
      <c r="AU254" s="202" t="s">
        <v>89</v>
      </c>
      <c r="AV254" s="12" t="s">
        <v>84</v>
      </c>
      <c r="AW254" s="12" t="s">
        <v>40</v>
      </c>
      <c r="AX254" s="12" t="s">
        <v>77</v>
      </c>
      <c r="AY254" s="202" t="s">
        <v>149</v>
      </c>
    </row>
    <row r="255" spans="2:65" s="13" customFormat="1" ht="13.5">
      <c r="B255" s="208"/>
      <c r="D255" s="194" t="s">
        <v>223</v>
      </c>
      <c r="E255" s="209" t="s">
        <v>5</v>
      </c>
      <c r="F255" s="210" t="s">
        <v>426</v>
      </c>
      <c r="H255" s="211">
        <v>7.0730000000000004</v>
      </c>
      <c r="I255" s="212"/>
      <c r="L255" s="208"/>
      <c r="M255" s="213"/>
      <c r="N255" s="214"/>
      <c r="O255" s="214"/>
      <c r="P255" s="214"/>
      <c r="Q255" s="214"/>
      <c r="R255" s="214"/>
      <c r="S255" s="214"/>
      <c r="T255" s="215"/>
      <c r="AT255" s="209" t="s">
        <v>223</v>
      </c>
      <c r="AU255" s="209" t="s">
        <v>89</v>
      </c>
      <c r="AV255" s="13" t="s">
        <v>89</v>
      </c>
      <c r="AW255" s="13" t="s">
        <v>40</v>
      </c>
      <c r="AX255" s="13" t="s">
        <v>77</v>
      </c>
      <c r="AY255" s="209" t="s">
        <v>149</v>
      </c>
    </row>
    <row r="256" spans="2:65" s="14" customFormat="1" ht="13.5">
      <c r="B256" s="216"/>
      <c r="D256" s="194" t="s">
        <v>223</v>
      </c>
      <c r="E256" s="217" t="s">
        <v>5</v>
      </c>
      <c r="F256" s="218" t="s">
        <v>226</v>
      </c>
      <c r="H256" s="219">
        <v>7.0730000000000004</v>
      </c>
      <c r="I256" s="220"/>
      <c r="L256" s="216"/>
      <c r="M256" s="221"/>
      <c r="N256" s="222"/>
      <c r="O256" s="222"/>
      <c r="P256" s="222"/>
      <c r="Q256" s="222"/>
      <c r="R256" s="222"/>
      <c r="S256" s="222"/>
      <c r="T256" s="223"/>
      <c r="AT256" s="217" t="s">
        <v>223</v>
      </c>
      <c r="AU256" s="217" t="s">
        <v>89</v>
      </c>
      <c r="AV256" s="14" t="s">
        <v>148</v>
      </c>
      <c r="AW256" s="14" t="s">
        <v>40</v>
      </c>
      <c r="AX256" s="14" t="s">
        <v>84</v>
      </c>
      <c r="AY256" s="217" t="s">
        <v>149</v>
      </c>
    </row>
    <row r="257" spans="2:65" s="11" customFormat="1" ht="29.85" customHeight="1">
      <c r="B257" s="168"/>
      <c r="D257" s="169" t="s">
        <v>76</v>
      </c>
      <c r="E257" s="179" t="s">
        <v>427</v>
      </c>
      <c r="F257" s="179" t="s">
        <v>428</v>
      </c>
      <c r="I257" s="171"/>
      <c r="J257" s="180">
        <f>BK257</f>
        <v>0</v>
      </c>
      <c r="L257" s="168"/>
      <c r="M257" s="173"/>
      <c r="N257" s="174"/>
      <c r="O257" s="174"/>
      <c r="P257" s="175">
        <f>SUM(P258:P267)</f>
        <v>0</v>
      </c>
      <c r="Q257" s="174"/>
      <c r="R257" s="175">
        <f>SUM(R258:R267)</f>
        <v>0</v>
      </c>
      <c r="S257" s="174"/>
      <c r="T257" s="176">
        <f>SUM(T258:T267)</f>
        <v>0</v>
      </c>
      <c r="AR257" s="169" t="s">
        <v>84</v>
      </c>
      <c r="AT257" s="177" t="s">
        <v>76</v>
      </c>
      <c r="AU257" s="177" t="s">
        <v>84</v>
      </c>
      <c r="AY257" s="169" t="s">
        <v>149</v>
      </c>
      <c r="BK257" s="178">
        <f>SUM(BK258:BK267)</f>
        <v>0</v>
      </c>
    </row>
    <row r="258" spans="2:65" s="1" customFormat="1" ht="25.5" customHeight="1">
      <c r="B258" s="181"/>
      <c r="C258" s="182" t="s">
        <v>429</v>
      </c>
      <c r="D258" s="182" t="s">
        <v>151</v>
      </c>
      <c r="E258" s="183" t="s">
        <v>430</v>
      </c>
      <c r="F258" s="184" t="s">
        <v>431</v>
      </c>
      <c r="G258" s="185" t="s">
        <v>242</v>
      </c>
      <c r="H258" s="186">
        <v>64.623000000000005</v>
      </c>
      <c r="I258" s="187"/>
      <c r="J258" s="188">
        <f>ROUND(I258*H258,2)</f>
        <v>0</v>
      </c>
      <c r="K258" s="184" t="s">
        <v>220</v>
      </c>
      <c r="L258" s="42"/>
      <c r="M258" s="189" t="s">
        <v>5</v>
      </c>
      <c r="N258" s="190" t="s">
        <v>48</v>
      </c>
      <c r="O258" s="43"/>
      <c r="P258" s="191">
        <f>O258*H258</f>
        <v>0</v>
      </c>
      <c r="Q258" s="191">
        <v>0</v>
      </c>
      <c r="R258" s="191">
        <f>Q258*H258</f>
        <v>0</v>
      </c>
      <c r="S258" s="191">
        <v>0</v>
      </c>
      <c r="T258" s="192">
        <f>S258*H258</f>
        <v>0</v>
      </c>
      <c r="AR258" s="25" t="s">
        <v>148</v>
      </c>
      <c r="AT258" s="25" t="s">
        <v>151</v>
      </c>
      <c r="AU258" s="25" t="s">
        <v>89</v>
      </c>
      <c r="AY258" s="25" t="s">
        <v>149</v>
      </c>
      <c r="BE258" s="193">
        <f>IF(N258="základní",J258,0)</f>
        <v>0</v>
      </c>
      <c r="BF258" s="193">
        <f>IF(N258="snížená",J258,0)</f>
        <v>0</v>
      </c>
      <c r="BG258" s="193">
        <f>IF(N258="zákl. přenesená",J258,0)</f>
        <v>0</v>
      </c>
      <c r="BH258" s="193">
        <f>IF(N258="sníž. přenesená",J258,0)</f>
        <v>0</v>
      </c>
      <c r="BI258" s="193">
        <f>IF(N258="nulová",J258,0)</f>
        <v>0</v>
      </c>
      <c r="BJ258" s="25" t="s">
        <v>84</v>
      </c>
      <c r="BK258" s="193">
        <f>ROUND(I258*H258,2)</f>
        <v>0</v>
      </c>
      <c r="BL258" s="25" t="s">
        <v>148</v>
      </c>
      <c r="BM258" s="25" t="s">
        <v>432</v>
      </c>
    </row>
    <row r="259" spans="2:65" s="1" customFormat="1" ht="27">
      <c r="B259" s="42"/>
      <c r="D259" s="194" t="s">
        <v>156</v>
      </c>
      <c r="F259" s="195" t="s">
        <v>433</v>
      </c>
      <c r="I259" s="196"/>
      <c r="L259" s="42"/>
      <c r="M259" s="197"/>
      <c r="N259" s="43"/>
      <c r="O259" s="43"/>
      <c r="P259" s="43"/>
      <c r="Q259" s="43"/>
      <c r="R259" s="43"/>
      <c r="S259" s="43"/>
      <c r="T259" s="71"/>
      <c r="AT259" s="25" t="s">
        <v>156</v>
      </c>
      <c r="AU259" s="25" t="s">
        <v>89</v>
      </c>
    </row>
    <row r="260" spans="2:65" s="1" customFormat="1" ht="25.5" customHeight="1">
      <c r="B260" s="181"/>
      <c r="C260" s="182" t="s">
        <v>434</v>
      </c>
      <c r="D260" s="182" t="s">
        <v>151</v>
      </c>
      <c r="E260" s="183" t="s">
        <v>435</v>
      </c>
      <c r="F260" s="184" t="s">
        <v>436</v>
      </c>
      <c r="G260" s="185" t="s">
        <v>242</v>
      </c>
      <c r="H260" s="186">
        <v>64.623000000000005</v>
      </c>
      <c r="I260" s="187"/>
      <c r="J260" s="188">
        <f>ROUND(I260*H260,2)</f>
        <v>0</v>
      </c>
      <c r="K260" s="184" t="s">
        <v>220</v>
      </c>
      <c r="L260" s="42"/>
      <c r="M260" s="189" t="s">
        <v>5</v>
      </c>
      <c r="N260" s="190" t="s">
        <v>48</v>
      </c>
      <c r="O260" s="43"/>
      <c r="P260" s="191">
        <f>O260*H260</f>
        <v>0</v>
      </c>
      <c r="Q260" s="191">
        <v>0</v>
      </c>
      <c r="R260" s="191">
        <f>Q260*H260</f>
        <v>0</v>
      </c>
      <c r="S260" s="191">
        <v>0</v>
      </c>
      <c r="T260" s="192">
        <f>S260*H260</f>
        <v>0</v>
      </c>
      <c r="AR260" s="25" t="s">
        <v>148</v>
      </c>
      <c r="AT260" s="25" t="s">
        <v>151</v>
      </c>
      <c r="AU260" s="25" t="s">
        <v>89</v>
      </c>
      <c r="AY260" s="25" t="s">
        <v>149</v>
      </c>
      <c r="BE260" s="193">
        <f>IF(N260="základní",J260,0)</f>
        <v>0</v>
      </c>
      <c r="BF260" s="193">
        <f>IF(N260="snížená",J260,0)</f>
        <v>0</v>
      </c>
      <c r="BG260" s="193">
        <f>IF(N260="zákl. přenesená",J260,0)</f>
        <v>0</v>
      </c>
      <c r="BH260" s="193">
        <f>IF(N260="sníž. přenesená",J260,0)</f>
        <v>0</v>
      </c>
      <c r="BI260" s="193">
        <f>IF(N260="nulová",J260,0)</f>
        <v>0</v>
      </c>
      <c r="BJ260" s="25" t="s">
        <v>84</v>
      </c>
      <c r="BK260" s="193">
        <f>ROUND(I260*H260,2)</f>
        <v>0</v>
      </c>
      <c r="BL260" s="25" t="s">
        <v>148</v>
      </c>
      <c r="BM260" s="25" t="s">
        <v>437</v>
      </c>
    </row>
    <row r="261" spans="2:65" s="1" customFormat="1" ht="13.5">
      <c r="B261" s="42"/>
      <c r="D261" s="194" t="s">
        <v>156</v>
      </c>
      <c r="F261" s="195" t="s">
        <v>438</v>
      </c>
      <c r="I261" s="196"/>
      <c r="L261" s="42"/>
      <c r="M261" s="197"/>
      <c r="N261" s="43"/>
      <c r="O261" s="43"/>
      <c r="P261" s="43"/>
      <c r="Q261" s="43"/>
      <c r="R261" s="43"/>
      <c r="S261" s="43"/>
      <c r="T261" s="71"/>
      <c r="AT261" s="25" t="s">
        <v>156</v>
      </c>
      <c r="AU261" s="25" t="s">
        <v>89</v>
      </c>
    </row>
    <row r="262" spans="2:65" s="1" customFormat="1" ht="25.5" customHeight="1">
      <c r="B262" s="181"/>
      <c r="C262" s="182" t="s">
        <v>439</v>
      </c>
      <c r="D262" s="182" t="s">
        <v>151</v>
      </c>
      <c r="E262" s="183" t="s">
        <v>440</v>
      </c>
      <c r="F262" s="184" t="s">
        <v>441</v>
      </c>
      <c r="G262" s="185" t="s">
        <v>242</v>
      </c>
      <c r="H262" s="186">
        <v>1874.067</v>
      </c>
      <c r="I262" s="187"/>
      <c r="J262" s="188">
        <f>ROUND(I262*H262,2)</f>
        <v>0</v>
      </c>
      <c r="K262" s="184" t="s">
        <v>220</v>
      </c>
      <c r="L262" s="42"/>
      <c r="M262" s="189" t="s">
        <v>5</v>
      </c>
      <c r="N262" s="190" t="s">
        <v>48</v>
      </c>
      <c r="O262" s="43"/>
      <c r="P262" s="191">
        <f>O262*H262</f>
        <v>0</v>
      </c>
      <c r="Q262" s="191">
        <v>0</v>
      </c>
      <c r="R262" s="191">
        <f>Q262*H262</f>
        <v>0</v>
      </c>
      <c r="S262" s="191">
        <v>0</v>
      </c>
      <c r="T262" s="192">
        <f>S262*H262</f>
        <v>0</v>
      </c>
      <c r="AR262" s="25" t="s">
        <v>148</v>
      </c>
      <c r="AT262" s="25" t="s">
        <v>151</v>
      </c>
      <c r="AU262" s="25" t="s">
        <v>89</v>
      </c>
      <c r="AY262" s="25" t="s">
        <v>149</v>
      </c>
      <c r="BE262" s="193">
        <f>IF(N262="základní",J262,0)</f>
        <v>0</v>
      </c>
      <c r="BF262" s="193">
        <f>IF(N262="snížená",J262,0)</f>
        <v>0</v>
      </c>
      <c r="BG262" s="193">
        <f>IF(N262="zákl. přenesená",J262,0)</f>
        <v>0</v>
      </c>
      <c r="BH262" s="193">
        <f>IF(N262="sníž. přenesená",J262,0)</f>
        <v>0</v>
      </c>
      <c r="BI262" s="193">
        <f>IF(N262="nulová",J262,0)</f>
        <v>0</v>
      </c>
      <c r="BJ262" s="25" t="s">
        <v>84</v>
      </c>
      <c r="BK262" s="193">
        <f>ROUND(I262*H262,2)</f>
        <v>0</v>
      </c>
      <c r="BL262" s="25" t="s">
        <v>148</v>
      </c>
      <c r="BM262" s="25" t="s">
        <v>442</v>
      </c>
    </row>
    <row r="263" spans="2:65" s="1" customFormat="1" ht="27">
      <c r="B263" s="42"/>
      <c r="D263" s="194" t="s">
        <v>156</v>
      </c>
      <c r="F263" s="195" t="s">
        <v>443</v>
      </c>
      <c r="I263" s="196"/>
      <c r="L263" s="42"/>
      <c r="M263" s="197"/>
      <c r="N263" s="43"/>
      <c r="O263" s="43"/>
      <c r="P263" s="43"/>
      <c r="Q263" s="43"/>
      <c r="R263" s="43"/>
      <c r="S263" s="43"/>
      <c r="T263" s="71"/>
      <c r="AT263" s="25" t="s">
        <v>156</v>
      </c>
      <c r="AU263" s="25" t="s">
        <v>89</v>
      </c>
    </row>
    <row r="264" spans="2:65" s="13" customFormat="1" ht="13.5">
      <c r="B264" s="208"/>
      <c r="D264" s="194" t="s">
        <v>223</v>
      </c>
      <c r="E264" s="209" t="s">
        <v>5</v>
      </c>
      <c r="F264" s="210" t="s">
        <v>444</v>
      </c>
      <c r="H264" s="211">
        <v>1874.067</v>
      </c>
      <c r="I264" s="212"/>
      <c r="L264" s="208"/>
      <c r="M264" s="213"/>
      <c r="N264" s="214"/>
      <c r="O264" s="214"/>
      <c r="P264" s="214"/>
      <c r="Q264" s="214"/>
      <c r="R264" s="214"/>
      <c r="S264" s="214"/>
      <c r="T264" s="215"/>
      <c r="AT264" s="209" t="s">
        <v>223</v>
      </c>
      <c r="AU264" s="209" t="s">
        <v>89</v>
      </c>
      <c r="AV264" s="13" t="s">
        <v>89</v>
      </c>
      <c r="AW264" s="13" t="s">
        <v>40</v>
      </c>
      <c r="AX264" s="13" t="s">
        <v>77</v>
      </c>
      <c r="AY264" s="209" t="s">
        <v>149</v>
      </c>
    </row>
    <row r="265" spans="2:65" s="14" customFormat="1" ht="13.5">
      <c r="B265" s="216"/>
      <c r="D265" s="194" t="s">
        <v>223</v>
      </c>
      <c r="E265" s="217" t="s">
        <v>5</v>
      </c>
      <c r="F265" s="218" t="s">
        <v>226</v>
      </c>
      <c r="H265" s="219">
        <v>1874.067</v>
      </c>
      <c r="I265" s="220"/>
      <c r="L265" s="216"/>
      <c r="M265" s="221"/>
      <c r="N265" s="222"/>
      <c r="O265" s="222"/>
      <c r="P265" s="222"/>
      <c r="Q265" s="222"/>
      <c r="R265" s="222"/>
      <c r="S265" s="222"/>
      <c r="T265" s="223"/>
      <c r="AT265" s="217" t="s">
        <v>223</v>
      </c>
      <c r="AU265" s="217" t="s">
        <v>89</v>
      </c>
      <c r="AV265" s="14" t="s">
        <v>148</v>
      </c>
      <c r="AW265" s="14" t="s">
        <v>40</v>
      </c>
      <c r="AX265" s="14" t="s">
        <v>84</v>
      </c>
      <c r="AY265" s="217" t="s">
        <v>149</v>
      </c>
    </row>
    <row r="266" spans="2:65" s="1" customFormat="1" ht="16.5" customHeight="1">
      <c r="B266" s="181"/>
      <c r="C266" s="182" t="s">
        <v>445</v>
      </c>
      <c r="D266" s="182" t="s">
        <v>151</v>
      </c>
      <c r="E266" s="183" t="s">
        <v>446</v>
      </c>
      <c r="F266" s="184" t="s">
        <v>447</v>
      </c>
      <c r="G266" s="185" t="s">
        <v>242</v>
      </c>
      <c r="H266" s="186">
        <v>64.623000000000005</v>
      </c>
      <c r="I266" s="187"/>
      <c r="J266" s="188">
        <f>ROUND(I266*H266,2)</f>
        <v>0</v>
      </c>
      <c r="K266" s="184" t="s">
        <v>220</v>
      </c>
      <c r="L266" s="42"/>
      <c r="M266" s="189" t="s">
        <v>5</v>
      </c>
      <c r="N266" s="190" t="s">
        <v>48</v>
      </c>
      <c r="O266" s="43"/>
      <c r="P266" s="191">
        <f>O266*H266</f>
        <v>0</v>
      </c>
      <c r="Q266" s="191">
        <v>0</v>
      </c>
      <c r="R266" s="191">
        <f>Q266*H266</f>
        <v>0</v>
      </c>
      <c r="S266" s="191">
        <v>0</v>
      </c>
      <c r="T266" s="192">
        <f>S266*H266</f>
        <v>0</v>
      </c>
      <c r="AR266" s="25" t="s">
        <v>148</v>
      </c>
      <c r="AT266" s="25" t="s">
        <v>151</v>
      </c>
      <c r="AU266" s="25" t="s">
        <v>89</v>
      </c>
      <c r="AY266" s="25" t="s">
        <v>149</v>
      </c>
      <c r="BE266" s="193">
        <f>IF(N266="základní",J266,0)</f>
        <v>0</v>
      </c>
      <c r="BF266" s="193">
        <f>IF(N266="snížená",J266,0)</f>
        <v>0</v>
      </c>
      <c r="BG266" s="193">
        <f>IF(N266="zákl. přenesená",J266,0)</f>
        <v>0</v>
      </c>
      <c r="BH266" s="193">
        <f>IF(N266="sníž. přenesená",J266,0)</f>
        <v>0</v>
      </c>
      <c r="BI266" s="193">
        <f>IF(N266="nulová",J266,0)</f>
        <v>0</v>
      </c>
      <c r="BJ266" s="25" t="s">
        <v>84</v>
      </c>
      <c r="BK266" s="193">
        <f>ROUND(I266*H266,2)</f>
        <v>0</v>
      </c>
      <c r="BL266" s="25" t="s">
        <v>148</v>
      </c>
      <c r="BM266" s="25" t="s">
        <v>448</v>
      </c>
    </row>
    <row r="267" spans="2:65" s="1" customFormat="1" ht="13.5">
      <c r="B267" s="42"/>
      <c r="D267" s="194" t="s">
        <v>156</v>
      </c>
      <c r="F267" s="195" t="s">
        <v>449</v>
      </c>
      <c r="I267" s="196"/>
      <c r="L267" s="42"/>
      <c r="M267" s="197"/>
      <c r="N267" s="43"/>
      <c r="O267" s="43"/>
      <c r="P267" s="43"/>
      <c r="Q267" s="43"/>
      <c r="R267" s="43"/>
      <c r="S267" s="43"/>
      <c r="T267" s="71"/>
      <c r="AT267" s="25" t="s">
        <v>156</v>
      </c>
      <c r="AU267" s="25" t="s">
        <v>89</v>
      </c>
    </row>
    <row r="268" spans="2:65" s="11" customFormat="1" ht="29.85" customHeight="1">
      <c r="B268" s="168"/>
      <c r="D268" s="169" t="s">
        <v>76</v>
      </c>
      <c r="E268" s="179" t="s">
        <v>450</v>
      </c>
      <c r="F268" s="179" t="s">
        <v>451</v>
      </c>
      <c r="I268" s="171"/>
      <c r="J268" s="180">
        <f>BK268</f>
        <v>0</v>
      </c>
      <c r="L268" s="168"/>
      <c r="M268" s="173"/>
      <c r="N268" s="174"/>
      <c r="O268" s="174"/>
      <c r="P268" s="175">
        <f>SUM(P269:P270)</f>
        <v>0</v>
      </c>
      <c r="Q268" s="174"/>
      <c r="R268" s="175">
        <f>SUM(R269:R270)</f>
        <v>0</v>
      </c>
      <c r="S268" s="174"/>
      <c r="T268" s="176">
        <f>SUM(T269:T270)</f>
        <v>0</v>
      </c>
      <c r="AR268" s="169" t="s">
        <v>84</v>
      </c>
      <c r="AT268" s="177" t="s">
        <v>76</v>
      </c>
      <c r="AU268" s="177" t="s">
        <v>84</v>
      </c>
      <c r="AY268" s="169" t="s">
        <v>149</v>
      </c>
      <c r="BK268" s="178">
        <f>SUM(BK269:BK270)</f>
        <v>0</v>
      </c>
    </row>
    <row r="269" spans="2:65" s="1" customFormat="1" ht="16.5" customHeight="1">
      <c r="B269" s="181"/>
      <c r="C269" s="182" t="s">
        <v>452</v>
      </c>
      <c r="D269" s="182" t="s">
        <v>151</v>
      </c>
      <c r="E269" s="183" t="s">
        <v>453</v>
      </c>
      <c r="F269" s="184" t="s">
        <v>454</v>
      </c>
      <c r="G269" s="185" t="s">
        <v>242</v>
      </c>
      <c r="H269" s="186">
        <v>2.8000000000000001E-2</v>
      </c>
      <c r="I269" s="187"/>
      <c r="J269" s="188">
        <f>ROUND(I269*H269,2)</f>
        <v>0</v>
      </c>
      <c r="K269" s="184" t="s">
        <v>220</v>
      </c>
      <c r="L269" s="42"/>
      <c r="M269" s="189" t="s">
        <v>5</v>
      </c>
      <c r="N269" s="190" t="s">
        <v>48</v>
      </c>
      <c r="O269" s="43"/>
      <c r="P269" s="191">
        <f>O269*H269</f>
        <v>0</v>
      </c>
      <c r="Q269" s="191">
        <v>0</v>
      </c>
      <c r="R269" s="191">
        <f>Q269*H269</f>
        <v>0</v>
      </c>
      <c r="S269" s="191">
        <v>0</v>
      </c>
      <c r="T269" s="192">
        <f>S269*H269</f>
        <v>0</v>
      </c>
      <c r="AR269" s="25" t="s">
        <v>148</v>
      </c>
      <c r="AT269" s="25" t="s">
        <v>151</v>
      </c>
      <c r="AU269" s="25" t="s">
        <v>89</v>
      </c>
      <c r="AY269" s="25" t="s">
        <v>149</v>
      </c>
      <c r="BE269" s="193">
        <f>IF(N269="základní",J269,0)</f>
        <v>0</v>
      </c>
      <c r="BF269" s="193">
        <f>IF(N269="snížená",J269,0)</f>
        <v>0</v>
      </c>
      <c r="BG269" s="193">
        <f>IF(N269="zákl. přenesená",J269,0)</f>
        <v>0</v>
      </c>
      <c r="BH269" s="193">
        <f>IF(N269="sníž. přenesená",J269,0)</f>
        <v>0</v>
      </c>
      <c r="BI269" s="193">
        <f>IF(N269="nulová",J269,0)</f>
        <v>0</v>
      </c>
      <c r="BJ269" s="25" t="s">
        <v>84</v>
      </c>
      <c r="BK269" s="193">
        <f>ROUND(I269*H269,2)</f>
        <v>0</v>
      </c>
      <c r="BL269" s="25" t="s">
        <v>148</v>
      </c>
      <c r="BM269" s="25" t="s">
        <v>455</v>
      </c>
    </row>
    <row r="270" spans="2:65" s="1" customFormat="1" ht="27">
      <c r="B270" s="42"/>
      <c r="D270" s="194" t="s">
        <v>156</v>
      </c>
      <c r="F270" s="195" t="s">
        <v>456</v>
      </c>
      <c r="I270" s="196"/>
      <c r="L270" s="42"/>
      <c r="M270" s="197"/>
      <c r="N270" s="43"/>
      <c r="O270" s="43"/>
      <c r="P270" s="43"/>
      <c r="Q270" s="43"/>
      <c r="R270" s="43"/>
      <c r="S270" s="43"/>
      <c r="T270" s="71"/>
      <c r="AT270" s="25" t="s">
        <v>156</v>
      </c>
      <c r="AU270" s="25" t="s">
        <v>89</v>
      </c>
    </row>
    <row r="271" spans="2:65" s="11" customFormat="1" ht="37.35" customHeight="1">
      <c r="B271" s="168"/>
      <c r="D271" s="169" t="s">
        <v>76</v>
      </c>
      <c r="E271" s="170" t="s">
        <v>457</v>
      </c>
      <c r="F271" s="170" t="s">
        <v>458</v>
      </c>
      <c r="I271" s="171"/>
      <c r="J271" s="172">
        <f>BK271</f>
        <v>0</v>
      </c>
      <c r="L271" s="168"/>
      <c r="M271" s="173"/>
      <c r="N271" s="174"/>
      <c r="O271" s="174"/>
      <c r="P271" s="175">
        <f>P272+P279+P282</f>
        <v>0</v>
      </c>
      <c r="Q271" s="174"/>
      <c r="R271" s="175">
        <f>R272+R279+R282</f>
        <v>0.34827596</v>
      </c>
      <c r="S271" s="174"/>
      <c r="T271" s="176">
        <f>T272+T279+T282</f>
        <v>0.39159571999999998</v>
      </c>
      <c r="AR271" s="169" t="s">
        <v>89</v>
      </c>
      <c r="AT271" s="177" t="s">
        <v>76</v>
      </c>
      <c r="AU271" s="177" t="s">
        <v>77</v>
      </c>
      <c r="AY271" s="169" t="s">
        <v>149</v>
      </c>
      <c r="BK271" s="178">
        <f>BK272+BK279+BK282</f>
        <v>0</v>
      </c>
    </row>
    <row r="272" spans="2:65" s="11" customFormat="1" ht="19.899999999999999" customHeight="1">
      <c r="B272" s="168"/>
      <c r="D272" s="169" t="s">
        <v>76</v>
      </c>
      <c r="E272" s="179" t="s">
        <v>459</v>
      </c>
      <c r="F272" s="179" t="s">
        <v>460</v>
      </c>
      <c r="I272" s="171"/>
      <c r="J272" s="180">
        <f>BK272</f>
        <v>0</v>
      </c>
      <c r="L272" s="168"/>
      <c r="M272" s="173"/>
      <c r="N272" s="174"/>
      <c r="O272" s="174"/>
      <c r="P272" s="175">
        <f>SUM(P273:P278)</f>
        <v>0</v>
      </c>
      <c r="Q272" s="174"/>
      <c r="R272" s="175">
        <f>SUM(R273:R278)</f>
        <v>0</v>
      </c>
      <c r="S272" s="174"/>
      <c r="T272" s="176">
        <f>SUM(T273:T278)</f>
        <v>0.2867748</v>
      </c>
      <c r="AR272" s="169" t="s">
        <v>89</v>
      </c>
      <c r="AT272" s="177" t="s">
        <v>76</v>
      </c>
      <c r="AU272" s="177" t="s">
        <v>84</v>
      </c>
      <c r="AY272" s="169" t="s">
        <v>149</v>
      </c>
      <c r="BK272" s="178">
        <f>SUM(BK273:BK278)</f>
        <v>0</v>
      </c>
    </row>
    <row r="273" spans="2:65" s="1" customFormat="1" ht="25.5" customHeight="1">
      <c r="B273" s="181"/>
      <c r="C273" s="182" t="s">
        <v>461</v>
      </c>
      <c r="D273" s="182" t="s">
        <v>151</v>
      </c>
      <c r="E273" s="183" t="s">
        <v>462</v>
      </c>
      <c r="F273" s="184" t="s">
        <v>463</v>
      </c>
      <c r="G273" s="185" t="s">
        <v>273</v>
      </c>
      <c r="H273" s="186">
        <v>12.09</v>
      </c>
      <c r="I273" s="187"/>
      <c r="J273" s="188">
        <f>ROUND(I273*H273,2)</f>
        <v>0</v>
      </c>
      <c r="K273" s="184" t="s">
        <v>220</v>
      </c>
      <c r="L273" s="42"/>
      <c r="M273" s="189" t="s">
        <v>5</v>
      </c>
      <c r="N273" s="190" t="s">
        <v>48</v>
      </c>
      <c r="O273" s="43"/>
      <c r="P273" s="191">
        <f>O273*H273</f>
        <v>0</v>
      </c>
      <c r="Q273" s="191">
        <v>0</v>
      </c>
      <c r="R273" s="191">
        <f>Q273*H273</f>
        <v>0</v>
      </c>
      <c r="S273" s="191">
        <v>2.3720000000000001E-2</v>
      </c>
      <c r="T273" s="192">
        <f>S273*H273</f>
        <v>0.2867748</v>
      </c>
      <c r="AR273" s="25" t="s">
        <v>302</v>
      </c>
      <c r="AT273" s="25" t="s">
        <v>151</v>
      </c>
      <c r="AU273" s="25" t="s">
        <v>89</v>
      </c>
      <c r="AY273" s="25" t="s">
        <v>149</v>
      </c>
      <c r="BE273" s="193">
        <f>IF(N273="základní",J273,0)</f>
        <v>0</v>
      </c>
      <c r="BF273" s="193">
        <f>IF(N273="snížená",J273,0)</f>
        <v>0</v>
      </c>
      <c r="BG273" s="193">
        <f>IF(N273="zákl. přenesená",J273,0)</f>
        <v>0</v>
      </c>
      <c r="BH273" s="193">
        <f>IF(N273="sníž. přenesená",J273,0)</f>
        <v>0</v>
      </c>
      <c r="BI273" s="193">
        <f>IF(N273="nulová",J273,0)</f>
        <v>0</v>
      </c>
      <c r="BJ273" s="25" t="s">
        <v>84</v>
      </c>
      <c r="BK273" s="193">
        <f>ROUND(I273*H273,2)</f>
        <v>0</v>
      </c>
      <c r="BL273" s="25" t="s">
        <v>302</v>
      </c>
      <c r="BM273" s="25" t="s">
        <v>464</v>
      </c>
    </row>
    <row r="274" spans="2:65" s="1" customFormat="1" ht="27">
      <c r="B274" s="42"/>
      <c r="D274" s="194" t="s">
        <v>156</v>
      </c>
      <c r="F274" s="195" t="s">
        <v>465</v>
      </c>
      <c r="I274" s="196"/>
      <c r="L274" s="42"/>
      <c r="M274" s="197"/>
      <c r="N274" s="43"/>
      <c r="O274" s="43"/>
      <c r="P274" s="43"/>
      <c r="Q274" s="43"/>
      <c r="R274" s="43"/>
      <c r="S274" s="43"/>
      <c r="T274" s="71"/>
      <c r="AT274" s="25" t="s">
        <v>156</v>
      </c>
      <c r="AU274" s="25" t="s">
        <v>89</v>
      </c>
    </row>
    <row r="275" spans="2:65" s="12" customFormat="1" ht="13.5">
      <c r="B275" s="201"/>
      <c r="D275" s="194" t="s">
        <v>223</v>
      </c>
      <c r="E275" s="202" t="s">
        <v>5</v>
      </c>
      <c r="F275" s="203" t="s">
        <v>466</v>
      </c>
      <c r="H275" s="202" t="s">
        <v>5</v>
      </c>
      <c r="I275" s="204"/>
      <c r="L275" s="201"/>
      <c r="M275" s="205"/>
      <c r="N275" s="206"/>
      <c r="O275" s="206"/>
      <c r="P275" s="206"/>
      <c r="Q275" s="206"/>
      <c r="R275" s="206"/>
      <c r="S275" s="206"/>
      <c r="T275" s="207"/>
      <c r="AT275" s="202" t="s">
        <v>223</v>
      </c>
      <c r="AU275" s="202" t="s">
        <v>89</v>
      </c>
      <c r="AV275" s="12" t="s">
        <v>84</v>
      </c>
      <c r="AW275" s="12" t="s">
        <v>40</v>
      </c>
      <c r="AX275" s="12" t="s">
        <v>77</v>
      </c>
      <c r="AY275" s="202" t="s">
        <v>149</v>
      </c>
    </row>
    <row r="276" spans="2:65" s="13" customFormat="1" ht="13.5">
      <c r="B276" s="208"/>
      <c r="D276" s="194" t="s">
        <v>223</v>
      </c>
      <c r="E276" s="209" t="s">
        <v>5</v>
      </c>
      <c r="F276" s="210" t="s">
        <v>467</v>
      </c>
      <c r="H276" s="211">
        <v>0.84</v>
      </c>
      <c r="I276" s="212"/>
      <c r="L276" s="208"/>
      <c r="M276" s="213"/>
      <c r="N276" s="214"/>
      <c r="O276" s="214"/>
      <c r="P276" s="214"/>
      <c r="Q276" s="214"/>
      <c r="R276" s="214"/>
      <c r="S276" s="214"/>
      <c r="T276" s="215"/>
      <c r="AT276" s="209" t="s">
        <v>223</v>
      </c>
      <c r="AU276" s="209" t="s">
        <v>89</v>
      </c>
      <c r="AV276" s="13" t="s">
        <v>89</v>
      </c>
      <c r="AW276" s="13" t="s">
        <v>40</v>
      </c>
      <c r="AX276" s="13" t="s">
        <v>77</v>
      </c>
      <c r="AY276" s="209" t="s">
        <v>149</v>
      </c>
    </row>
    <row r="277" spans="2:65" s="13" customFormat="1" ht="13.5">
      <c r="B277" s="208"/>
      <c r="D277" s="194" t="s">
        <v>223</v>
      </c>
      <c r="E277" s="209" t="s">
        <v>5</v>
      </c>
      <c r="F277" s="210" t="s">
        <v>468</v>
      </c>
      <c r="H277" s="211">
        <v>11.25</v>
      </c>
      <c r="I277" s="212"/>
      <c r="L277" s="208"/>
      <c r="M277" s="213"/>
      <c r="N277" s="214"/>
      <c r="O277" s="214"/>
      <c r="P277" s="214"/>
      <c r="Q277" s="214"/>
      <c r="R277" s="214"/>
      <c r="S277" s="214"/>
      <c r="T277" s="215"/>
      <c r="AT277" s="209" t="s">
        <v>223</v>
      </c>
      <c r="AU277" s="209" t="s">
        <v>89</v>
      </c>
      <c r="AV277" s="13" t="s">
        <v>89</v>
      </c>
      <c r="AW277" s="13" t="s">
        <v>40</v>
      </c>
      <c r="AX277" s="13" t="s">
        <v>77</v>
      </c>
      <c r="AY277" s="209" t="s">
        <v>149</v>
      </c>
    </row>
    <row r="278" spans="2:65" s="14" customFormat="1" ht="13.5">
      <c r="B278" s="216"/>
      <c r="D278" s="194" t="s">
        <v>223</v>
      </c>
      <c r="E278" s="217" t="s">
        <v>5</v>
      </c>
      <c r="F278" s="218" t="s">
        <v>226</v>
      </c>
      <c r="H278" s="219">
        <v>12.09</v>
      </c>
      <c r="I278" s="220"/>
      <c r="L278" s="216"/>
      <c r="M278" s="221"/>
      <c r="N278" s="222"/>
      <c r="O278" s="222"/>
      <c r="P278" s="222"/>
      <c r="Q278" s="222"/>
      <c r="R278" s="222"/>
      <c r="S278" s="222"/>
      <c r="T278" s="223"/>
      <c r="AT278" s="217" t="s">
        <v>223</v>
      </c>
      <c r="AU278" s="217" t="s">
        <v>89</v>
      </c>
      <c r="AV278" s="14" t="s">
        <v>148</v>
      </c>
      <c r="AW278" s="14" t="s">
        <v>40</v>
      </c>
      <c r="AX278" s="14" t="s">
        <v>84</v>
      </c>
      <c r="AY278" s="217" t="s">
        <v>149</v>
      </c>
    </row>
    <row r="279" spans="2:65" s="11" customFormat="1" ht="29.85" customHeight="1">
      <c r="B279" s="168"/>
      <c r="D279" s="169" t="s">
        <v>76</v>
      </c>
      <c r="E279" s="179" t="s">
        <v>469</v>
      </c>
      <c r="F279" s="179" t="s">
        <v>470</v>
      </c>
      <c r="I279" s="171"/>
      <c r="J279" s="180">
        <f>BK279</f>
        <v>0</v>
      </c>
      <c r="L279" s="168"/>
      <c r="M279" s="173"/>
      <c r="N279" s="174"/>
      <c r="O279" s="174"/>
      <c r="P279" s="175">
        <f>SUM(P280:P281)</f>
        <v>0</v>
      </c>
      <c r="Q279" s="174"/>
      <c r="R279" s="175">
        <f>SUM(R280:R281)</f>
        <v>0</v>
      </c>
      <c r="S279" s="174"/>
      <c r="T279" s="176">
        <f>SUM(T280:T281)</f>
        <v>0</v>
      </c>
      <c r="AR279" s="169" t="s">
        <v>89</v>
      </c>
      <c r="AT279" s="177" t="s">
        <v>76</v>
      </c>
      <c r="AU279" s="177" t="s">
        <v>84</v>
      </c>
      <c r="AY279" s="169" t="s">
        <v>149</v>
      </c>
      <c r="BK279" s="178">
        <f>SUM(BK280:BK281)</f>
        <v>0</v>
      </c>
    </row>
    <row r="280" spans="2:65" s="1" customFormat="1" ht="25.5" customHeight="1">
      <c r="B280" s="181"/>
      <c r="C280" s="182" t="s">
        <v>471</v>
      </c>
      <c r="D280" s="182" t="s">
        <v>151</v>
      </c>
      <c r="E280" s="183" t="s">
        <v>472</v>
      </c>
      <c r="F280" s="184" t="s">
        <v>473</v>
      </c>
      <c r="G280" s="185" t="s">
        <v>373</v>
      </c>
      <c r="H280" s="186">
        <v>6</v>
      </c>
      <c r="I280" s="187"/>
      <c r="J280" s="188">
        <f>ROUND(I280*H280,2)</f>
        <v>0</v>
      </c>
      <c r="K280" s="184" t="s">
        <v>220</v>
      </c>
      <c r="L280" s="42"/>
      <c r="M280" s="189" t="s">
        <v>5</v>
      </c>
      <c r="N280" s="190" t="s">
        <v>48</v>
      </c>
      <c r="O280" s="43"/>
      <c r="P280" s="191">
        <f>O280*H280</f>
        <v>0</v>
      </c>
      <c r="Q280" s="191">
        <v>0</v>
      </c>
      <c r="R280" s="191">
        <f>Q280*H280</f>
        <v>0</v>
      </c>
      <c r="S280" s="191">
        <v>0</v>
      </c>
      <c r="T280" s="192">
        <f>S280*H280</f>
        <v>0</v>
      </c>
      <c r="AR280" s="25" t="s">
        <v>302</v>
      </c>
      <c r="AT280" s="25" t="s">
        <v>151</v>
      </c>
      <c r="AU280" s="25" t="s">
        <v>89</v>
      </c>
      <c r="AY280" s="25" t="s">
        <v>149</v>
      </c>
      <c r="BE280" s="193">
        <f>IF(N280="základní",J280,0)</f>
        <v>0</v>
      </c>
      <c r="BF280" s="193">
        <f>IF(N280="snížená",J280,0)</f>
        <v>0</v>
      </c>
      <c r="BG280" s="193">
        <f>IF(N280="zákl. přenesená",J280,0)</f>
        <v>0</v>
      </c>
      <c r="BH280" s="193">
        <f>IF(N280="sníž. přenesená",J280,0)</f>
        <v>0</v>
      </c>
      <c r="BI280" s="193">
        <f>IF(N280="nulová",J280,0)</f>
        <v>0</v>
      </c>
      <c r="BJ280" s="25" t="s">
        <v>84</v>
      </c>
      <c r="BK280" s="193">
        <f>ROUND(I280*H280,2)</f>
        <v>0</v>
      </c>
      <c r="BL280" s="25" t="s">
        <v>302</v>
      </c>
      <c r="BM280" s="25" t="s">
        <v>474</v>
      </c>
    </row>
    <row r="281" spans="2:65" s="1" customFormat="1" ht="27">
      <c r="B281" s="42"/>
      <c r="D281" s="194" t="s">
        <v>156</v>
      </c>
      <c r="F281" s="195" t="s">
        <v>475</v>
      </c>
      <c r="I281" s="196"/>
      <c r="L281" s="42"/>
      <c r="M281" s="197"/>
      <c r="N281" s="43"/>
      <c r="O281" s="43"/>
      <c r="P281" s="43"/>
      <c r="Q281" s="43"/>
      <c r="R281" s="43"/>
      <c r="S281" s="43"/>
      <c r="T281" s="71"/>
      <c r="AT281" s="25" t="s">
        <v>156</v>
      </c>
      <c r="AU281" s="25" t="s">
        <v>89</v>
      </c>
    </row>
    <row r="282" spans="2:65" s="11" customFormat="1" ht="29.85" customHeight="1">
      <c r="B282" s="168"/>
      <c r="D282" s="169" t="s">
        <v>76</v>
      </c>
      <c r="E282" s="179" t="s">
        <v>476</v>
      </c>
      <c r="F282" s="179" t="s">
        <v>477</v>
      </c>
      <c r="I282" s="171"/>
      <c r="J282" s="180">
        <f>BK282</f>
        <v>0</v>
      </c>
      <c r="L282" s="168"/>
      <c r="M282" s="173"/>
      <c r="N282" s="174"/>
      <c r="O282" s="174"/>
      <c r="P282" s="175">
        <f>SUM(P283:P303)</f>
        <v>0</v>
      </c>
      <c r="Q282" s="174"/>
      <c r="R282" s="175">
        <f>SUM(R283:R303)</f>
        <v>0.34827596</v>
      </c>
      <c r="S282" s="174"/>
      <c r="T282" s="176">
        <f>SUM(T283:T303)</f>
        <v>0.10482092</v>
      </c>
      <c r="AR282" s="169" t="s">
        <v>89</v>
      </c>
      <c r="AT282" s="177" t="s">
        <v>76</v>
      </c>
      <c r="AU282" s="177" t="s">
        <v>84</v>
      </c>
      <c r="AY282" s="169" t="s">
        <v>149</v>
      </c>
      <c r="BK282" s="178">
        <f>SUM(BK283:BK303)</f>
        <v>0</v>
      </c>
    </row>
    <row r="283" spans="2:65" s="1" customFormat="1" ht="16.5" customHeight="1">
      <c r="B283" s="181"/>
      <c r="C283" s="182" t="s">
        <v>478</v>
      </c>
      <c r="D283" s="182" t="s">
        <v>151</v>
      </c>
      <c r="E283" s="183" t="s">
        <v>479</v>
      </c>
      <c r="F283" s="184" t="s">
        <v>480</v>
      </c>
      <c r="G283" s="185" t="s">
        <v>273</v>
      </c>
      <c r="H283" s="186">
        <v>338.13200000000001</v>
      </c>
      <c r="I283" s="187"/>
      <c r="J283" s="188">
        <f>ROUND(I283*H283,2)</f>
        <v>0</v>
      </c>
      <c r="K283" s="184" t="s">
        <v>220</v>
      </c>
      <c r="L283" s="42"/>
      <c r="M283" s="189" t="s">
        <v>5</v>
      </c>
      <c r="N283" s="190" t="s">
        <v>48</v>
      </c>
      <c r="O283" s="43"/>
      <c r="P283" s="191">
        <f>O283*H283</f>
        <v>0</v>
      </c>
      <c r="Q283" s="191">
        <v>1E-3</v>
      </c>
      <c r="R283" s="191">
        <f>Q283*H283</f>
        <v>0.33813199999999999</v>
      </c>
      <c r="S283" s="191">
        <v>3.1E-4</v>
      </c>
      <c r="T283" s="192">
        <f>S283*H283</f>
        <v>0.10482092</v>
      </c>
      <c r="AR283" s="25" t="s">
        <v>302</v>
      </c>
      <c r="AT283" s="25" t="s">
        <v>151</v>
      </c>
      <c r="AU283" s="25" t="s">
        <v>89</v>
      </c>
      <c r="AY283" s="25" t="s">
        <v>149</v>
      </c>
      <c r="BE283" s="193">
        <f>IF(N283="základní",J283,0)</f>
        <v>0</v>
      </c>
      <c r="BF283" s="193">
        <f>IF(N283="snížená",J283,0)</f>
        <v>0</v>
      </c>
      <c r="BG283" s="193">
        <f>IF(N283="zákl. přenesená",J283,0)</f>
        <v>0</v>
      </c>
      <c r="BH283" s="193">
        <f>IF(N283="sníž. přenesená",J283,0)</f>
        <v>0</v>
      </c>
      <c r="BI283" s="193">
        <f>IF(N283="nulová",J283,0)</f>
        <v>0</v>
      </c>
      <c r="BJ283" s="25" t="s">
        <v>84</v>
      </c>
      <c r="BK283" s="193">
        <f>ROUND(I283*H283,2)</f>
        <v>0</v>
      </c>
      <c r="BL283" s="25" t="s">
        <v>302</v>
      </c>
      <c r="BM283" s="25" t="s">
        <v>481</v>
      </c>
    </row>
    <row r="284" spans="2:65" s="1" customFormat="1" ht="13.5">
      <c r="B284" s="42"/>
      <c r="D284" s="194" t="s">
        <v>156</v>
      </c>
      <c r="F284" s="195" t="s">
        <v>482</v>
      </c>
      <c r="I284" s="196"/>
      <c r="L284" s="42"/>
      <c r="M284" s="197"/>
      <c r="N284" s="43"/>
      <c r="O284" s="43"/>
      <c r="P284" s="43"/>
      <c r="Q284" s="43"/>
      <c r="R284" s="43"/>
      <c r="S284" s="43"/>
      <c r="T284" s="71"/>
      <c r="AT284" s="25" t="s">
        <v>156</v>
      </c>
      <c r="AU284" s="25" t="s">
        <v>89</v>
      </c>
    </row>
    <row r="285" spans="2:65" s="12" customFormat="1" ht="13.5">
      <c r="B285" s="201"/>
      <c r="D285" s="194" t="s">
        <v>223</v>
      </c>
      <c r="E285" s="202" t="s">
        <v>5</v>
      </c>
      <c r="F285" s="203" t="s">
        <v>285</v>
      </c>
      <c r="H285" s="202" t="s">
        <v>5</v>
      </c>
      <c r="I285" s="204"/>
      <c r="L285" s="201"/>
      <c r="M285" s="205"/>
      <c r="N285" s="206"/>
      <c r="O285" s="206"/>
      <c r="P285" s="206"/>
      <c r="Q285" s="206"/>
      <c r="R285" s="206"/>
      <c r="S285" s="206"/>
      <c r="T285" s="207"/>
      <c r="AT285" s="202" t="s">
        <v>223</v>
      </c>
      <c r="AU285" s="202" t="s">
        <v>89</v>
      </c>
      <c r="AV285" s="12" t="s">
        <v>84</v>
      </c>
      <c r="AW285" s="12" t="s">
        <v>40</v>
      </c>
      <c r="AX285" s="12" t="s">
        <v>77</v>
      </c>
      <c r="AY285" s="202" t="s">
        <v>149</v>
      </c>
    </row>
    <row r="286" spans="2:65" s="13" customFormat="1" ht="13.5">
      <c r="B286" s="208"/>
      <c r="D286" s="194" t="s">
        <v>223</v>
      </c>
      <c r="E286" s="209" t="s">
        <v>5</v>
      </c>
      <c r="F286" s="210" t="s">
        <v>483</v>
      </c>
      <c r="H286" s="211">
        <v>42.225000000000001</v>
      </c>
      <c r="I286" s="212"/>
      <c r="L286" s="208"/>
      <c r="M286" s="213"/>
      <c r="N286" s="214"/>
      <c r="O286" s="214"/>
      <c r="P286" s="214"/>
      <c r="Q286" s="214"/>
      <c r="R286" s="214"/>
      <c r="S286" s="214"/>
      <c r="T286" s="215"/>
      <c r="AT286" s="209" t="s">
        <v>223</v>
      </c>
      <c r="AU286" s="209" t="s">
        <v>89</v>
      </c>
      <c r="AV286" s="13" t="s">
        <v>89</v>
      </c>
      <c r="AW286" s="13" t="s">
        <v>40</v>
      </c>
      <c r="AX286" s="13" t="s">
        <v>77</v>
      </c>
      <c r="AY286" s="209" t="s">
        <v>149</v>
      </c>
    </row>
    <row r="287" spans="2:65" s="12" customFormat="1" ht="13.5">
      <c r="B287" s="201"/>
      <c r="D287" s="194" t="s">
        <v>223</v>
      </c>
      <c r="E287" s="202" t="s">
        <v>5</v>
      </c>
      <c r="F287" s="203" t="s">
        <v>276</v>
      </c>
      <c r="H287" s="202" t="s">
        <v>5</v>
      </c>
      <c r="I287" s="204"/>
      <c r="L287" s="201"/>
      <c r="M287" s="205"/>
      <c r="N287" s="206"/>
      <c r="O287" s="206"/>
      <c r="P287" s="206"/>
      <c r="Q287" s="206"/>
      <c r="R287" s="206"/>
      <c r="S287" s="206"/>
      <c r="T287" s="207"/>
      <c r="AT287" s="202" t="s">
        <v>223</v>
      </c>
      <c r="AU287" s="202" t="s">
        <v>89</v>
      </c>
      <c r="AV287" s="12" t="s">
        <v>84</v>
      </c>
      <c r="AW287" s="12" t="s">
        <v>40</v>
      </c>
      <c r="AX287" s="12" t="s">
        <v>77</v>
      </c>
      <c r="AY287" s="202" t="s">
        <v>149</v>
      </c>
    </row>
    <row r="288" spans="2:65" s="13" customFormat="1" ht="13.5">
      <c r="B288" s="208"/>
      <c r="D288" s="194" t="s">
        <v>223</v>
      </c>
      <c r="E288" s="209" t="s">
        <v>5</v>
      </c>
      <c r="F288" s="210" t="s">
        <v>484</v>
      </c>
      <c r="H288" s="211">
        <v>32.384999999999998</v>
      </c>
      <c r="I288" s="212"/>
      <c r="L288" s="208"/>
      <c r="M288" s="213"/>
      <c r="N288" s="214"/>
      <c r="O288" s="214"/>
      <c r="P288" s="214"/>
      <c r="Q288" s="214"/>
      <c r="R288" s="214"/>
      <c r="S288" s="214"/>
      <c r="T288" s="215"/>
      <c r="AT288" s="209" t="s">
        <v>223</v>
      </c>
      <c r="AU288" s="209" t="s">
        <v>89</v>
      </c>
      <c r="AV288" s="13" t="s">
        <v>89</v>
      </c>
      <c r="AW288" s="13" t="s">
        <v>40</v>
      </c>
      <c r="AX288" s="13" t="s">
        <v>77</v>
      </c>
      <c r="AY288" s="209" t="s">
        <v>149</v>
      </c>
    </row>
    <row r="289" spans="2:65" s="12" customFormat="1" ht="13.5">
      <c r="B289" s="201"/>
      <c r="D289" s="194" t="s">
        <v>223</v>
      </c>
      <c r="E289" s="202" t="s">
        <v>5</v>
      </c>
      <c r="F289" s="203" t="s">
        <v>278</v>
      </c>
      <c r="H289" s="202" t="s">
        <v>5</v>
      </c>
      <c r="I289" s="204"/>
      <c r="L289" s="201"/>
      <c r="M289" s="205"/>
      <c r="N289" s="206"/>
      <c r="O289" s="206"/>
      <c r="P289" s="206"/>
      <c r="Q289" s="206"/>
      <c r="R289" s="206"/>
      <c r="S289" s="206"/>
      <c r="T289" s="207"/>
      <c r="AT289" s="202" t="s">
        <v>223</v>
      </c>
      <c r="AU289" s="202" t="s">
        <v>89</v>
      </c>
      <c r="AV289" s="12" t="s">
        <v>84</v>
      </c>
      <c r="AW289" s="12" t="s">
        <v>40</v>
      </c>
      <c r="AX289" s="12" t="s">
        <v>77</v>
      </c>
      <c r="AY289" s="202" t="s">
        <v>149</v>
      </c>
    </row>
    <row r="290" spans="2:65" s="13" customFormat="1" ht="13.5">
      <c r="B290" s="208"/>
      <c r="D290" s="194" t="s">
        <v>223</v>
      </c>
      <c r="E290" s="209" t="s">
        <v>5</v>
      </c>
      <c r="F290" s="210" t="s">
        <v>485</v>
      </c>
      <c r="H290" s="211">
        <v>45.555</v>
      </c>
      <c r="I290" s="212"/>
      <c r="L290" s="208"/>
      <c r="M290" s="213"/>
      <c r="N290" s="214"/>
      <c r="O290" s="214"/>
      <c r="P290" s="214"/>
      <c r="Q290" s="214"/>
      <c r="R290" s="214"/>
      <c r="S290" s="214"/>
      <c r="T290" s="215"/>
      <c r="AT290" s="209" t="s">
        <v>223</v>
      </c>
      <c r="AU290" s="209" t="s">
        <v>89</v>
      </c>
      <c r="AV290" s="13" t="s">
        <v>89</v>
      </c>
      <c r="AW290" s="13" t="s">
        <v>40</v>
      </c>
      <c r="AX290" s="13" t="s">
        <v>77</v>
      </c>
      <c r="AY290" s="209" t="s">
        <v>149</v>
      </c>
    </row>
    <row r="291" spans="2:65" s="13" customFormat="1" ht="13.5">
      <c r="B291" s="208"/>
      <c r="D291" s="194" t="s">
        <v>223</v>
      </c>
      <c r="E291" s="209" t="s">
        <v>5</v>
      </c>
      <c r="F291" s="210" t="s">
        <v>5</v>
      </c>
      <c r="H291" s="211">
        <v>0</v>
      </c>
      <c r="I291" s="212"/>
      <c r="L291" s="208"/>
      <c r="M291" s="213"/>
      <c r="N291" s="214"/>
      <c r="O291" s="214"/>
      <c r="P291" s="214"/>
      <c r="Q291" s="214"/>
      <c r="R291" s="214"/>
      <c r="S291" s="214"/>
      <c r="T291" s="215"/>
      <c r="AT291" s="209" t="s">
        <v>223</v>
      </c>
      <c r="AU291" s="209" t="s">
        <v>89</v>
      </c>
      <c r="AV291" s="13" t="s">
        <v>89</v>
      </c>
      <c r="AW291" s="13" t="s">
        <v>40</v>
      </c>
      <c r="AX291" s="13" t="s">
        <v>77</v>
      </c>
      <c r="AY291" s="209" t="s">
        <v>149</v>
      </c>
    </row>
    <row r="292" spans="2:65" s="12" customFormat="1" ht="13.5">
      <c r="B292" s="201"/>
      <c r="D292" s="194" t="s">
        <v>223</v>
      </c>
      <c r="E292" s="202" t="s">
        <v>5</v>
      </c>
      <c r="F292" s="203" t="s">
        <v>287</v>
      </c>
      <c r="H292" s="202" t="s">
        <v>5</v>
      </c>
      <c r="I292" s="204"/>
      <c r="L292" s="201"/>
      <c r="M292" s="205"/>
      <c r="N292" s="206"/>
      <c r="O292" s="206"/>
      <c r="P292" s="206"/>
      <c r="Q292" s="206"/>
      <c r="R292" s="206"/>
      <c r="S292" s="206"/>
      <c r="T292" s="207"/>
      <c r="AT292" s="202" t="s">
        <v>223</v>
      </c>
      <c r="AU292" s="202" t="s">
        <v>89</v>
      </c>
      <c r="AV292" s="12" t="s">
        <v>84</v>
      </c>
      <c r="AW292" s="12" t="s">
        <v>40</v>
      </c>
      <c r="AX292" s="12" t="s">
        <v>77</v>
      </c>
      <c r="AY292" s="202" t="s">
        <v>149</v>
      </c>
    </row>
    <row r="293" spans="2:65" s="13" customFormat="1" ht="13.5">
      <c r="B293" s="208"/>
      <c r="D293" s="194" t="s">
        <v>223</v>
      </c>
      <c r="E293" s="209" t="s">
        <v>5</v>
      </c>
      <c r="F293" s="210" t="s">
        <v>390</v>
      </c>
      <c r="H293" s="211">
        <v>85.82</v>
      </c>
      <c r="I293" s="212"/>
      <c r="L293" s="208"/>
      <c r="M293" s="213"/>
      <c r="N293" s="214"/>
      <c r="O293" s="214"/>
      <c r="P293" s="214"/>
      <c r="Q293" s="214"/>
      <c r="R293" s="214"/>
      <c r="S293" s="214"/>
      <c r="T293" s="215"/>
      <c r="AT293" s="209" t="s">
        <v>223</v>
      </c>
      <c r="AU293" s="209" t="s">
        <v>89</v>
      </c>
      <c r="AV293" s="13" t="s">
        <v>89</v>
      </c>
      <c r="AW293" s="13" t="s">
        <v>40</v>
      </c>
      <c r="AX293" s="13" t="s">
        <v>77</v>
      </c>
      <c r="AY293" s="209" t="s">
        <v>149</v>
      </c>
    </row>
    <row r="294" spans="2:65" s="13" customFormat="1" ht="13.5">
      <c r="B294" s="208"/>
      <c r="D294" s="194" t="s">
        <v>223</v>
      </c>
      <c r="E294" s="209" t="s">
        <v>5</v>
      </c>
      <c r="F294" s="210" t="s">
        <v>397</v>
      </c>
      <c r="H294" s="211">
        <v>61.44</v>
      </c>
      <c r="I294" s="212"/>
      <c r="L294" s="208"/>
      <c r="M294" s="213"/>
      <c r="N294" s="214"/>
      <c r="O294" s="214"/>
      <c r="P294" s="214"/>
      <c r="Q294" s="214"/>
      <c r="R294" s="214"/>
      <c r="S294" s="214"/>
      <c r="T294" s="215"/>
      <c r="AT294" s="209" t="s">
        <v>223</v>
      </c>
      <c r="AU294" s="209" t="s">
        <v>89</v>
      </c>
      <c r="AV294" s="13" t="s">
        <v>89</v>
      </c>
      <c r="AW294" s="13" t="s">
        <v>40</v>
      </c>
      <c r="AX294" s="13" t="s">
        <v>77</v>
      </c>
      <c r="AY294" s="209" t="s">
        <v>149</v>
      </c>
    </row>
    <row r="295" spans="2:65" s="13" customFormat="1" ht="13.5">
      <c r="B295" s="208"/>
      <c r="D295" s="194" t="s">
        <v>223</v>
      </c>
      <c r="E295" s="209" t="s">
        <v>5</v>
      </c>
      <c r="F295" s="210" t="s">
        <v>398</v>
      </c>
      <c r="H295" s="211">
        <v>3.82</v>
      </c>
      <c r="I295" s="212"/>
      <c r="L295" s="208"/>
      <c r="M295" s="213"/>
      <c r="N295" s="214"/>
      <c r="O295" s="214"/>
      <c r="P295" s="214"/>
      <c r="Q295" s="214"/>
      <c r="R295" s="214"/>
      <c r="S295" s="214"/>
      <c r="T295" s="215"/>
      <c r="AT295" s="209" t="s">
        <v>223</v>
      </c>
      <c r="AU295" s="209" t="s">
        <v>89</v>
      </c>
      <c r="AV295" s="13" t="s">
        <v>89</v>
      </c>
      <c r="AW295" s="13" t="s">
        <v>40</v>
      </c>
      <c r="AX295" s="13" t="s">
        <v>77</v>
      </c>
      <c r="AY295" s="209" t="s">
        <v>149</v>
      </c>
    </row>
    <row r="296" spans="2:65" s="13" customFormat="1" ht="13.5">
      <c r="B296" s="208"/>
      <c r="D296" s="194" t="s">
        <v>223</v>
      </c>
      <c r="E296" s="209" t="s">
        <v>5</v>
      </c>
      <c r="F296" s="210" t="s">
        <v>399</v>
      </c>
      <c r="H296" s="211">
        <v>-0.876</v>
      </c>
      <c r="I296" s="212"/>
      <c r="L296" s="208"/>
      <c r="M296" s="213"/>
      <c r="N296" s="214"/>
      <c r="O296" s="214"/>
      <c r="P296" s="214"/>
      <c r="Q296" s="214"/>
      <c r="R296" s="214"/>
      <c r="S296" s="214"/>
      <c r="T296" s="215"/>
      <c r="AT296" s="209" t="s">
        <v>223</v>
      </c>
      <c r="AU296" s="209" t="s">
        <v>89</v>
      </c>
      <c r="AV296" s="13" t="s">
        <v>89</v>
      </c>
      <c r="AW296" s="13" t="s">
        <v>40</v>
      </c>
      <c r="AX296" s="13" t="s">
        <v>77</v>
      </c>
      <c r="AY296" s="209" t="s">
        <v>149</v>
      </c>
    </row>
    <row r="297" spans="2:65" s="12" customFormat="1" ht="13.5">
      <c r="B297" s="201"/>
      <c r="D297" s="194" t="s">
        <v>223</v>
      </c>
      <c r="E297" s="202" t="s">
        <v>5</v>
      </c>
      <c r="F297" s="203" t="s">
        <v>389</v>
      </c>
      <c r="H297" s="202" t="s">
        <v>5</v>
      </c>
      <c r="I297" s="204"/>
      <c r="L297" s="201"/>
      <c r="M297" s="205"/>
      <c r="N297" s="206"/>
      <c r="O297" s="206"/>
      <c r="P297" s="206"/>
      <c r="Q297" s="206"/>
      <c r="R297" s="206"/>
      <c r="S297" s="206"/>
      <c r="T297" s="207"/>
      <c r="AT297" s="202" t="s">
        <v>223</v>
      </c>
      <c r="AU297" s="202" t="s">
        <v>89</v>
      </c>
      <c r="AV297" s="12" t="s">
        <v>84</v>
      </c>
      <c r="AW297" s="12" t="s">
        <v>40</v>
      </c>
      <c r="AX297" s="12" t="s">
        <v>77</v>
      </c>
      <c r="AY297" s="202" t="s">
        <v>149</v>
      </c>
    </row>
    <row r="298" spans="2:65" s="12" customFormat="1" ht="13.5">
      <c r="B298" s="201"/>
      <c r="D298" s="194" t="s">
        <v>223</v>
      </c>
      <c r="E298" s="202" t="s">
        <v>5</v>
      </c>
      <c r="F298" s="203" t="s">
        <v>289</v>
      </c>
      <c r="H298" s="202" t="s">
        <v>5</v>
      </c>
      <c r="I298" s="204"/>
      <c r="L298" s="201"/>
      <c r="M298" s="205"/>
      <c r="N298" s="206"/>
      <c r="O298" s="206"/>
      <c r="P298" s="206"/>
      <c r="Q298" s="206"/>
      <c r="R298" s="206"/>
      <c r="S298" s="206"/>
      <c r="T298" s="207"/>
      <c r="AT298" s="202" t="s">
        <v>223</v>
      </c>
      <c r="AU298" s="202" t="s">
        <v>89</v>
      </c>
      <c r="AV298" s="12" t="s">
        <v>84</v>
      </c>
      <c r="AW298" s="12" t="s">
        <v>40</v>
      </c>
      <c r="AX298" s="12" t="s">
        <v>77</v>
      </c>
      <c r="AY298" s="202" t="s">
        <v>149</v>
      </c>
    </row>
    <row r="299" spans="2:65" s="13" customFormat="1" ht="13.5">
      <c r="B299" s="208"/>
      <c r="D299" s="194" t="s">
        <v>223</v>
      </c>
      <c r="E299" s="209" t="s">
        <v>5</v>
      </c>
      <c r="F299" s="210" t="s">
        <v>391</v>
      </c>
      <c r="H299" s="211">
        <v>44.363</v>
      </c>
      <c r="I299" s="212"/>
      <c r="L299" s="208"/>
      <c r="M299" s="213"/>
      <c r="N299" s="214"/>
      <c r="O299" s="214"/>
      <c r="P299" s="214"/>
      <c r="Q299" s="214"/>
      <c r="R299" s="214"/>
      <c r="S299" s="214"/>
      <c r="T299" s="215"/>
      <c r="AT299" s="209" t="s">
        <v>223</v>
      </c>
      <c r="AU299" s="209" t="s">
        <v>89</v>
      </c>
      <c r="AV299" s="13" t="s">
        <v>89</v>
      </c>
      <c r="AW299" s="13" t="s">
        <v>40</v>
      </c>
      <c r="AX299" s="13" t="s">
        <v>77</v>
      </c>
      <c r="AY299" s="209" t="s">
        <v>149</v>
      </c>
    </row>
    <row r="300" spans="2:65" s="13" customFormat="1" ht="13.5">
      <c r="B300" s="208"/>
      <c r="D300" s="194" t="s">
        <v>223</v>
      </c>
      <c r="E300" s="209" t="s">
        <v>5</v>
      </c>
      <c r="F300" s="210" t="s">
        <v>400</v>
      </c>
      <c r="H300" s="211">
        <v>23.4</v>
      </c>
      <c r="I300" s="212"/>
      <c r="L300" s="208"/>
      <c r="M300" s="213"/>
      <c r="N300" s="214"/>
      <c r="O300" s="214"/>
      <c r="P300" s="214"/>
      <c r="Q300" s="214"/>
      <c r="R300" s="214"/>
      <c r="S300" s="214"/>
      <c r="T300" s="215"/>
      <c r="AT300" s="209" t="s">
        <v>223</v>
      </c>
      <c r="AU300" s="209" t="s">
        <v>89</v>
      </c>
      <c r="AV300" s="13" t="s">
        <v>89</v>
      </c>
      <c r="AW300" s="13" t="s">
        <v>40</v>
      </c>
      <c r="AX300" s="13" t="s">
        <v>77</v>
      </c>
      <c r="AY300" s="209" t="s">
        <v>149</v>
      </c>
    </row>
    <row r="301" spans="2:65" s="14" customFormat="1" ht="13.5">
      <c r="B301" s="216"/>
      <c r="D301" s="194" t="s">
        <v>223</v>
      </c>
      <c r="E301" s="217" t="s">
        <v>5</v>
      </c>
      <c r="F301" s="218" t="s">
        <v>226</v>
      </c>
      <c r="H301" s="219">
        <v>338.13200000000001</v>
      </c>
      <c r="I301" s="220"/>
      <c r="L301" s="216"/>
      <c r="M301" s="221"/>
      <c r="N301" s="222"/>
      <c r="O301" s="222"/>
      <c r="P301" s="222"/>
      <c r="Q301" s="222"/>
      <c r="R301" s="222"/>
      <c r="S301" s="222"/>
      <c r="T301" s="223"/>
      <c r="AT301" s="217" t="s">
        <v>223</v>
      </c>
      <c r="AU301" s="217" t="s">
        <v>89</v>
      </c>
      <c r="AV301" s="14" t="s">
        <v>148</v>
      </c>
      <c r="AW301" s="14" t="s">
        <v>40</v>
      </c>
      <c r="AX301" s="14" t="s">
        <v>84</v>
      </c>
      <c r="AY301" s="217" t="s">
        <v>149</v>
      </c>
    </row>
    <row r="302" spans="2:65" s="1" customFormat="1" ht="16.5" customHeight="1">
      <c r="B302" s="181"/>
      <c r="C302" s="182" t="s">
        <v>486</v>
      </c>
      <c r="D302" s="182" t="s">
        <v>151</v>
      </c>
      <c r="E302" s="183" t="s">
        <v>487</v>
      </c>
      <c r="F302" s="184" t="s">
        <v>488</v>
      </c>
      <c r="G302" s="185" t="s">
        <v>273</v>
      </c>
      <c r="H302" s="186">
        <v>338.13200000000001</v>
      </c>
      <c r="I302" s="187"/>
      <c r="J302" s="188">
        <f>ROUND(I302*H302,2)</f>
        <v>0</v>
      </c>
      <c r="K302" s="184" t="s">
        <v>220</v>
      </c>
      <c r="L302" s="42"/>
      <c r="M302" s="189" t="s">
        <v>5</v>
      </c>
      <c r="N302" s="190" t="s">
        <v>48</v>
      </c>
      <c r="O302" s="43"/>
      <c r="P302" s="191">
        <f>O302*H302</f>
        <v>0</v>
      </c>
      <c r="Q302" s="191">
        <v>3.0000000000000001E-5</v>
      </c>
      <c r="R302" s="191">
        <f>Q302*H302</f>
        <v>1.014396E-2</v>
      </c>
      <c r="S302" s="191">
        <v>0</v>
      </c>
      <c r="T302" s="192">
        <f>S302*H302</f>
        <v>0</v>
      </c>
      <c r="AR302" s="25" t="s">
        <v>302</v>
      </c>
      <c r="AT302" s="25" t="s">
        <v>151</v>
      </c>
      <c r="AU302" s="25" t="s">
        <v>89</v>
      </c>
      <c r="AY302" s="25" t="s">
        <v>149</v>
      </c>
      <c r="BE302" s="193">
        <f>IF(N302="základní",J302,0)</f>
        <v>0</v>
      </c>
      <c r="BF302" s="193">
        <f>IF(N302="snížená",J302,0)</f>
        <v>0</v>
      </c>
      <c r="BG302" s="193">
        <f>IF(N302="zákl. přenesená",J302,0)</f>
        <v>0</v>
      </c>
      <c r="BH302" s="193">
        <f>IF(N302="sníž. přenesená",J302,0)</f>
        <v>0</v>
      </c>
      <c r="BI302" s="193">
        <f>IF(N302="nulová",J302,0)</f>
        <v>0</v>
      </c>
      <c r="BJ302" s="25" t="s">
        <v>84</v>
      </c>
      <c r="BK302" s="193">
        <f>ROUND(I302*H302,2)</f>
        <v>0</v>
      </c>
      <c r="BL302" s="25" t="s">
        <v>302</v>
      </c>
      <c r="BM302" s="25" t="s">
        <v>489</v>
      </c>
    </row>
    <row r="303" spans="2:65" s="1" customFormat="1" ht="13.5">
      <c r="B303" s="42"/>
      <c r="D303" s="194" t="s">
        <v>156</v>
      </c>
      <c r="F303" s="195" t="s">
        <v>488</v>
      </c>
      <c r="I303" s="196"/>
      <c r="L303" s="42"/>
      <c r="M303" s="198"/>
      <c r="N303" s="199"/>
      <c r="O303" s="199"/>
      <c r="P303" s="199"/>
      <c r="Q303" s="199"/>
      <c r="R303" s="199"/>
      <c r="S303" s="199"/>
      <c r="T303" s="200"/>
      <c r="AT303" s="25" t="s">
        <v>156</v>
      </c>
      <c r="AU303" s="25" t="s">
        <v>89</v>
      </c>
    </row>
    <row r="304" spans="2:65" s="1" customFormat="1" ht="6.95" customHeight="1">
      <c r="B304" s="57"/>
      <c r="C304" s="58"/>
      <c r="D304" s="58"/>
      <c r="E304" s="58"/>
      <c r="F304" s="58"/>
      <c r="G304" s="58"/>
      <c r="H304" s="58"/>
      <c r="I304" s="135"/>
      <c r="J304" s="58"/>
      <c r="K304" s="58"/>
      <c r="L304" s="42"/>
    </row>
  </sheetData>
  <autoFilter ref="C90:K303"/>
  <mergeCells count="13">
    <mergeCell ref="E83:H83"/>
    <mergeCell ref="G1:H1"/>
    <mergeCell ref="L2:V2"/>
    <mergeCell ref="E49:H49"/>
    <mergeCell ref="E51:H51"/>
    <mergeCell ref="J55:J56"/>
    <mergeCell ref="E79:H79"/>
    <mergeCell ref="E81:H81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9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114</v>
      </c>
      <c r="G1" s="372" t="s">
        <v>115</v>
      </c>
      <c r="H1" s="372"/>
      <c r="I1" s="111"/>
      <c r="J1" s="110" t="s">
        <v>116</v>
      </c>
      <c r="K1" s="109" t="s">
        <v>117</v>
      </c>
      <c r="L1" s="110" t="s">
        <v>118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2" t="s">
        <v>8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5" t="s">
        <v>100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89</v>
      </c>
    </row>
    <row r="4" spans="1:70" ht="36.950000000000003" customHeight="1">
      <c r="B4" s="29"/>
      <c r="C4" s="30"/>
      <c r="D4" s="31" t="s">
        <v>119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16.5" customHeight="1">
      <c r="B7" s="29"/>
      <c r="C7" s="30"/>
      <c r="D7" s="30"/>
      <c r="E7" s="364" t="str">
        <f>'Rekapitulace stavby'!K6</f>
        <v>SPŠ a SOU Pelhřimov – oprava kotelny, ul. Růžová, Pelhřimov</v>
      </c>
      <c r="F7" s="365"/>
      <c r="G7" s="365"/>
      <c r="H7" s="365"/>
      <c r="I7" s="113"/>
      <c r="J7" s="30"/>
      <c r="K7" s="32"/>
    </row>
    <row r="8" spans="1:70">
      <c r="B8" s="29"/>
      <c r="C8" s="30"/>
      <c r="D8" s="38" t="s">
        <v>120</v>
      </c>
      <c r="E8" s="30"/>
      <c r="F8" s="30"/>
      <c r="G8" s="30"/>
      <c r="H8" s="30"/>
      <c r="I8" s="113"/>
      <c r="J8" s="30"/>
      <c r="K8" s="32"/>
    </row>
    <row r="9" spans="1:70" s="1" customFormat="1" ht="16.5" customHeight="1">
      <c r="B9" s="42"/>
      <c r="C9" s="43"/>
      <c r="D9" s="43"/>
      <c r="E9" s="364" t="s">
        <v>202</v>
      </c>
      <c r="F9" s="366"/>
      <c r="G9" s="366"/>
      <c r="H9" s="366"/>
      <c r="I9" s="114"/>
      <c r="J9" s="43"/>
      <c r="K9" s="46"/>
    </row>
    <row r="10" spans="1:70" s="1" customFormat="1">
      <c r="B10" s="42"/>
      <c r="C10" s="43"/>
      <c r="D10" s="38" t="s">
        <v>122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67" t="s">
        <v>490</v>
      </c>
      <c r="F11" s="366"/>
      <c r="G11" s="366"/>
      <c r="H11" s="366"/>
      <c r="I11" s="114"/>
      <c r="J11" s="43"/>
      <c r="K11" s="46"/>
    </row>
    <row r="12" spans="1:70" s="1" customFormat="1" ht="13.5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22</v>
      </c>
      <c r="G13" s="43"/>
      <c r="H13" s="43"/>
      <c r="I13" s="115" t="s">
        <v>23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24</v>
      </c>
      <c r="E14" s="43"/>
      <c r="F14" s="36" t="s">
        <v>25</v>
      </c>
      <c r="G14" s="43"/>
      <c r="H14" s="43"/>
      <c r="I14" s="115" t="s">
        <v>26</v>
      </c>
      <c r="J14" s="116" t="str">
        <f>'Rekapitulace stavby'!AN8</f>
        <v>30. 5. 2018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28</v>
      </c>
      <c r="E16" s="43"/>
      <c r="F16" s="43"/>
      <c r="G16" s="43"/>
      <c r="H16" s="43"/>
      <c r="I16" s="115" t="s">
        <v>29</v>
      </c>
      <c r="J16" s="36" t="s">
        <v>30</v>
      </c>
      <c r="K16" s="46"/>
    </row>
    <row r="17" spans="2:11" s="1" customFormat="1" ht="18" customHeight="1">
      <c r="B17" s="42"/>
      <c r="C17" s="43"/>
      <c r="D17" s="43"/>
      <c r="E17" s="36" t="s">
        <v>31</v>
      </c>
      <c r="F17" s="43"/>
      <c r="G17" s="43"/>
      <c r="H17" s="43"/>
      <c r="I17" s="115" t="s">
        <v>32</v>
      </c>
      <c r="J17" s="36" t="s">
        <v>33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34</v>
      </c>
      <c r="E19" s="43"/>
      <c r="F19" s="43"/>
      <c r="G19" s="43"/>
      <c r="H19" s="43"/>
      <c r="I19" s="115" t="s">
        <v>29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32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36</v>
      </c>
      <c r="E22" s="43"/>
      <c r="F22" s="43"/>
      <c r="G22" s="43"/>
      <c r="H22" s="43"/>
      <c r="I22" s="115" t="s">
        <v>29</v>
      </c>
      <c r="J22" s="36" t="s">
        <v>37</v>
      </c>
      <c r="K22" s="46"/>
    </row>
    <row r="23" spans="2:11" s="1" customFormat="1" ht="18" customHeight="1">
      <c r="B23" s="42"/>
      <c r="C23" s="43"/>
      <c r="D23" s="43"/>
      <c r="E23" s="36" t="s">
        <v>38</v>
      </c>
      <c r="F23" s="43"/>
      <c r="G23" s="43"/>
      <c r="H23" s="43"/>
      <c r="I23" s="115" t="s">
        <v>32</v>
      </c>
      <c r="J23" s="36" t="s">
        <v>39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41</v>
      </c>
      <c r="E25" s="43"/>
      <c r="F25" s="43"/>
      <c r="G25" s="43"/>
      <c r="H25" s="43"/>
      <c r="I25" s="114"/>
      <c r="J25" s="43"/>
      <c r="K25" s="46"/>
    </row>
    <row r="26" spans="2:11" s="7" customFormat="1" ht="242.25" customHeight="1">
      <c r="B26" s="117"/>
      <c r="C26" s="118"/>
      <c r="D26" s="118"/>
      <c r="E26" s="330" t="s">
        <v>491</v>
      </c>
      <c r="F26" s="330"/>
      <c r="G26" s="330"/>
      <c r="H26" s="33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43</v>
      </c>
      <c r="E29" s="43"/>
      <c r="F29" s="43"/>
      <c r="G29" s="43"/>
      <c r="H29" s="43"/>
      <c r="I29" s="114"/>
      <c r="J29" s="124">
        <f>ROUND(J93,2)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45</v>
      </c>
      <c r="G31" s="43"/>
      <c r="H31" s="43"/>
      <c r="I31" s="125" t="s">
        <v>44</v>
      </c>
      <c r="J31" s="47" t="s">
        <v>46</v>
      </c>
      <c r="K31" s="46"/>
    </row>
    <row r="32" spans="2:11" s="1" customFormat="1" ht="14.45" customHeight="1">
      <c r="B32" s="42"/>
      <c r="C32" s="43"/>
      <c r="D32" s="50" t="s">
        <v>47</v>
      </c>
      <c r="E32" s="50" t="s">
        <v>48</v>
      </c>
      <c r="F32" s="126">
        <f>ROUND(SUM(BE93:BE293), 2)</f>
        <v>0</v>
      </c>
      <c r="G32" s="43"/>
      <c r="H32" s="43"/>
      <c r="I32" s="127">
        <v>0.21</v>
      </c>
      <c r="J32" s="126">
        <f>ROUND(ROUND((SUM(BE93:BE293)),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49</v>
      </c>
      <c r="F33" s="126">
        <f>ROUND(SUM(BF93:BF293), 2)</f>
        <v>0</v>
      </c>
      <c r="G33" s="43"/>
      <c r="H33" s="43"/>
      <c r="I33" s="127">
        <v>0.15</v>
      </c>
      <c r="J33" s="126">
        <f>ROUND(ROUND((SUM(BF93:BF293)),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50</v>
      </c>
      <c r="F34" s="126">
        <f>ROUND(SUM(BG93:BG293),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51</v>
      </c>
      <c r="F35" s="126">
        <f>ROUND(SUM(BH93:BH293),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52</v>
      </c>
      <c r="F36" s="126">
        <f>ROUND(SUM(BI93:BI293),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53</v>
      </c>
      <c r="E38" s="72"/>
      <c r="F38" s="72"/>
      <c r="G38" s="130" t="s">
        <v>54</v>
      </c>
      <c r="H38" s="131" t="s">
        <v>55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125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16.5" customHeight="1">
      <c r="B47" s="42"/>
      <c r="C47" s="43"/>
      <c r="D47" s="43"/>
      <c r="E47" s="364" t="str">
        <f>E7</f>
        <v>SPŠ a SOU Pelhřimov – oprava kotelny, ul. Růžová, Pelhřimov</v>
      </c>
      <c r="F47" s="365"/>
      <c r="G47" s="365"/>
      <c r="H47" s="365"/>
      <c r="I47" s="114"/>
      <c r="J47" s="43"/>
      <c r="K47" s="46"/>
    </row>
    <row r="48" spans="2:11">
      <c r="B48" s="29"/>
      <c r="C48" s="38" t="s">
        <v>120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16.5" customHeight="1">
      <c r="B49" s="42"/>
      <c r="C49" s="43"/>
      <c r="D49" s="43"/>
      <c r="E49" s="364" t="s">
        <v>202</v>
      </c>
      <c r="F49" s="366"/>
      <c r="G49" s="366"/>
      <c r="H49" s="366"/>
      <c r="I49" s="114"/>
      <c r="J49" s="43"/>
      <c r="K49" s="46"/>
    </row>
    <row r="50" spans="2:47" s="1" customFormat="1" ht="14.45" customHeight="1">
      <c r="B50" s="42"/>
      <c r="C50" s="38" t="s">
        <v>122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17.25" customHeight="1">
      <c r="B51" s="42"/>
      <c r="C51" s="43"/>
      <c r="D51" s="43"/>
      <c r="E51" s="367" t="str">
        <f>E11</f>
        <v>01-1 - Architektonicko-stavební řešení</v>
      </c>
      <c r="F51" s="366"/>
      <c r="G51" s="366"/>
      <c r="H51" s="366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24</v>
      </c>
      <c r="D53" s="43"/>
      <c r="E53" s="43"/>
      <c r="F53" s="36" t="str">
        <f>F14</f>
        <v>Pelhřimov, ul. Růžová</v>
      </c>
      <c r="G53" s="43"/>
      <c r="H53" s="43"/>
      <c r="I53" s="115" t="s">
        <v>26</v>
      </c>
      <c r="J53" s="116" t="str">
        <f>IF(J14="","",J14)</f>
        <v>30. 5. 2018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>
      <c r="B55" s="42"/>
      <c r="C55" s="38" t="s">
        <v>28</v>
      </c>
      <c r="D55" s="43"/>
      <c r="E55" s="43"/>
      <c r="F55" s="36" t="str">
        <f>E17</f>
        <v>Kraj Vysočina</v>
      </c>
      <c r="G55" s="43"/>
      <c r="H55" s="43"/>
      <c r="I55" s="115" t="s">
        <v>36</v>
      </c>
      <c r="J55" s="330" t="str">
        <f>E23</f>
        <v>PROJEKT CENTRUM NOVA s.r.o.</v>
      </c>
      <c r="K55" s="46"/>
    </row>
    <row r="56" spans="2:47" s="1" customFormat="1" ht="14.45" customHeight="1">
      <c r="B56" s="42"/>
      <c r="C56" s="38" t="s">
        <v>34</v>
      </c>
      <c r="D56" s="43"/>
      <c r="E56" s="43"/>
      <c r="F56" s="36" t="str">
        <f>IF(E20="","",E20)</f>
        <v/>
      </c>
      <c r="G56" s="43"/>
      <c r="H56" s="43"/>
      <c r="I56" s="114"/>
      <c r="J56" s="368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126</v>
      </c>
      <c r="D58" s="128"/>
      <c r="E58" s="128"/>
      <c r="F58" s="128"/>
      <c r="G58" s="128"/>
      <c r="H58" s="128"/>
      <c r="I58" s="139"/>
      <c r="J58" s="140" t="s">
        <v>127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128</v>
      </c>
      <c r="D60" s="43"/>
      <c r="E60" s="43"/>
      <c r="F60" s="43"/>
      <c r="G60" s="43"/>
      <c r="H60" s="43"/>
      <c r="I60" s="114"/>
      <c r="J60" s="124">
        <f>J93</f>
        <v>0</v>
      </c>
      <c r="K60" s="46"/>
      <c r="AU60" s="25" t="s">
        <v>129</v>
      </c>
    </row>
    <row r="61" spans="2:47" s="8" customFormat="1" ht="24.95" customHeight="1">
      <c r="B61" s="143"/>
      <c r="C61" s="144"/>
      <c r="D61" s="145" t="s">
        <v>205</v>
      </c>
      <c r="E61" s="146"/>
      <c r="F61" s="146"/>
      <c r="G61" s="146"/>
      <c r="H61" s="146"/>
      <c r="I61" s="147"/>
      <c r="J61" s="148">
        <f>J94</f>
        <v>0</v>
      </c>
      <c r="K61" s="149"/>
    </row>
    <row r="62" spans="2:47" s="9" customFormat="1" ht="19.899999999999999" customHeight="1">
      <c r="B62" s="150"/>
      <c r="C62" s="151"/>
      <c r="D62" s="152" t="s">
        <v>206</v>
      </c>
      <c r="E62" s="153"/>
      <c r="F62" s="153"/>
      <c r="G62" s="153"/>
      <c r="H62" s="153"/>
      <c r="I62" s="154"/>
      <c r="J62" s="155">
        <f>J95</f>
        <v>0</v>
      </c>
      <c r="K62" s="156"/>
    </row>
    <row r="63" spans="2:47" s="9" customFormat="1" ht="19.899999999999999" customHeight="1">
      <c r="B63" s="150"/>
      <c r="C63" s="151"/>
      <c r="D63" s="152" t="s">
        <v>492</v>
      </c>
      <c r="E63" s="153"/>
      <c r="F63" s="153"/>
      <c r="G63" s="153"/>
      <c r="H63" s="153"/>
      <c r="I63" s="154"/>
      <c r="J63" s="155">
        <f>J106</f>
        <v>0</v>
      </c>
      <c r="K63" s="156"/>
    </row>
    <row r="64" spans="2:47" s="9" customFormat="1" ht="19.899999999999999" customHeight="1">
      <c r="B64" s="150"/>
      <c r="C64" s="151"/>
      <c r="D64" s="152" t="s">
        <v>493</v>
      </c>
      <c r="E64" s="153"/>
      <c r="F64" s="153"/>
      <c r="G64" s="153"/>
      <c r="H64" s="153"/>
      <c r="I64" s="154"/>
      <c r="J64" s="155">
        <f>J138</f>
        <v>0</v>
      </c>
      <c r="K64" s="156"/>
    </row>
    <row r="65" spans="2:12" s="9" customFormat="1" ht="19.899999999999999" customHeight="1">
      <c r="B65" s="150"/>
      <c r="C65" s="151"/>
      <c r="D65" s="152" t="s">
        <v>207</v>
      </c>
      <c r="E65" s="153"/>
      <c r="F65" s="153"/>
      <c r="G65" s="153"/>
      <c r="H65" s="153"/>
      <c r="I65" s="154"/>
      <c r="J65" s="155">
        <f>J197</f>
        <v>0</v>
      </c>
      <c r="K65" s="156"/>
    </row>
    <row r="66" spans="2:12" s="9" customFormat="1" ht="19.899999999999999" customHeight="1">
      <c r="B66" s="150"/>
      <c r="C66" s="151"/>
      <c r="D66" s="152" t="s">
        <v>209</v>
      </c>
      <c r="E66" s="153"/>
      <c r="F66" s="153"/>
      <c r="G66" s="153"/>
      <c r="H66" s="153"/>
      <c r="I66" s="154"/>
      <c r="J66" s="155">
        <f>J233</f>
        <v>0</v>
      </c>
      <c r="K66" s="156"/>
    </row>
    <row r="67" spans="2:12" s="8" customFormat="1" ht="24.95" customHeight="1">
      <c r="B67" s="143"/>
      <c r="C67" s="144"/>
      <c r="D67" s="145" t="s">
        <v>210</v>
      </c>
      <c r="E67" s="146"/>
      <c r="F67" s="146"/>
      <c r="G67" s="146"/>
      <c r="H67" s="146"/>
      <c r="I67" s="147"/>
      <c r="J67" s="148">
        <f>J236</f>
        <v>0</v>
      </c>
      <c r="K67" s="149"/>
    </row>
    <row r="68" spans="2:12" s="9" customFormat="1" ht="19.899999999999999" customHeight="1">
      <c r="B68" s="150"/>
      <c r="C68" s="151"/>
      <c r="D68" s="152" t="s">
        <v>494</v>
      </c>
      <c r="E68" s="153"/>
      <c r="F68" s="153"/>
      <c r="G68" s="153"/>
      <c r="H68" s="153"/>
      <c r="I68" s="154"/>
      <c r="J68" s="155">
        <f>J237</f>
        <v>0</v>
      </c>
      <c r="K68" s="156"/>
    </row>
    <row r="69" spans="2:12" s="9" customFormat="1" ht="19.899999999999999" customHeight="1">
      <c r="B69" s="150"/>
      <c r="C69" s="151"/>
      <c r="D69" s="152" t="s">
        <v>212</v>
      </c>
      <c r="E69" s="153"/>
      <c r="F69" s="153"/>
      <c r="G69" s="153"/>
      <c r="H69" s="153"/>
      <c r="I69" s="154"/>
      <c r="J69" s="155">
        <f>J249</f>
        <v>0</v>
      </c>
      <c r="K69" s="156"/>
    </row>
    <row r="70" spans="2:12" s="9" customFormat="1" ht="19.899999999999999" customHeight="1">
      <c r="B70" s="150"/>
      <c r="C70" s="151"/>
      <c r="D70" s="152" t="s">
        <v>495</v>
      </c>
      <c r="E70" s="153"/>
      <c r="F70" s="153"/>
      <c r="G70" s="153"/>
      <c r="H70" s="153"/>
      <c r="I70" s="154"/>
      <c r="J70" s="155">
        <f>J258</f>
        <v>0</v>
      </c>
      <c r="K70" s="156"/>
    </row>
    <row r="71" spans="2:12" s="9" customFormat="1" ht="19.899999999999999" customHeight="1">
      <c r="B71" s="150"/>
      <c r="C71" s="151"/>
      <c r="D71" s="152" t="s">
        <v>213</v>
      </c>
      <c r="E71" s="153"/>
      <c r="F71" s="153"/>
      <c r="G71" s="153"/>
      <c r="H71" s="153"/>
      <c r="I71" s="154"/>
      <c r="J71" s="155">
        <f>J283</f>
        <v>0</v>
      </c>
      <c r="K71" s="156"/>
    </row>
    <row r="72" spans="2:12" s="1" customFormat="1" ht="21.75" customHeight="1">
      <c r="B72" s="42"/>
      <c r="C72" s="43"/>
      <c r="D72" s="43"/>
      <c r="E72" s="43"/>
      <c r="F72" s="43"/>
      <c r="G72" s="43"/>
      <c r="H72" s="43"/>
      <c r="I72" s="114"/>
      <c r="J72" s="43"/>
      <c r="K72" s="46"/>
    </row>
    <row r="73" spans="2:12" s="1" customFormat="1" ht="6.95" customHeight="1">
      <c r="B73" s="57"/>
      <c r="C73" s="58"/>
      <c r="D73" s="58"/>
      <c r="E73" s="58"/>
      <c r="F73" s="58"/>
      <c r="G73" s="58"/>
      <c r="H73" s="58"/>
      <c r="I73" s="135"/>
      <c r="J73" s="58"/>
      <c r="K73" s="59"/>
    </row>
    <row r="77" spans="2:12" s="1" customFormat="1" ht="6.95" customHeight="1">
      <c r="B77" s="60"/>
      <c r="C77" s="61"/>
      <c r="D77" s="61"/>
      <c r="E77" s="61"/>
      <c r="F77" s="61"/>
      <c r="G77" s="61"/>
      <c r="H77" s="61"/>
      <c r="I77" s="136"/>
      <c r="J77" s="61"/>
      <c r="K77" s="61"/>
      <c r="L77" s="42"/>
    </row>
    <row r="78" spans="2:12" s="1" customFormat="1" ht="36.950000000000003" customHeight="1">
      <c r="B78" s="42"/>
      <c r="C78" s="62" t="s">
        <v>132</v>
      </c>
      <c r="L78" s="42"/>
    </row>
    <row r="79" spans="2:12" s="1" customFormat="1" ht="6.95" customHeight="1">
      <c r="B79" s="42"/>
      <c r="L79" s="42"/>
    </row>
    <row r="80" spans="2:12" s="1" customFormat="1" ht="14.45" customHeight="1">
      <c r="B80" s="42"/>
      <c r="C80" s="64" t="s">
        <v>19</v>
      </c>
      <c r="L80" s="42"/>
    </row>
    <row r="81" spans="2:65" s="1" customFormat="1" ht="16.5" customHeight="1">
      <c r="B81" s="42"/>
      <c r="E81" s="369" t="str">
        <f>E7</f>
        <v>SPŠ a SOU Pelhřimov – oprava kotelny, ul. Růžová, Pelhřimov</v>
      </c>
      <c r="F81" s="370"/>
      <c r="G81" s="370"/>
      <c r="H81" s="370"/>
      <c r="L81" s="42"/>
    </row>
    <row r="82" spans="2:65">
      <c r="B82" s="29"/>
      <c r="C82" s="64" t="s">
        <v>120</v>
      </c>
      <c r="L82" s="29"/>
    </row>
    <row r="83" spans="2:65" s="1" customFormat="1" ht="16.5" customHeight="1">
      <c r="B83" s="42"/>
      <c r="E83" s="369" t="s">
        <v>202</v>
      </c>
      <c r="F83" s="371"/>
      <c r="G83" s="371"/>
      <c r="H83" s="371"/>
      <c r="L83" s="42"/>
    </row>
    <row r="84" spans="2:65" s="1" customFormat="1" ht="14.45" customHeight="1">
      <c r="B84" s="42"/>
      <c r="C84" s="64" t="s">
        <v>122</v>
      </c>
      <c r="L84" s="42"/>
    </row>
    <row r="85" spans="2:65" s="1" customFormat="1" ht="17.25" customHeight="1">
      <c r="B85" s="42"/>
      <c r="E85" s="341" t="str">
        <f>E11</f>
        <v>01-1 - Architektonicko-stavební řešení</v>
      </c>
      <c r="F85" s="371"/>
      <c r="G85" s="371"/>
      <c r="H85" s="371"/>
      <c r="L85" s="42"/>
    </row>
    <row r="86" spans="2:65" s="1" customFormat="1" ht="6.95" customHeight="1">
      <c r="B86" s="42"/>
      <c r="L86" s="42"/>
    </row>
    <row r="87" spans="2:65" s="1" customFormat="1" ht="18" customHeight="1">
      <c r="B87" s="42"/>
      <c r="C87" s="64" t="s">
        <v>24</v>
      </c>
      <c r="F87" s="157" t="str">
        <f>F14</f>
        <v>Pelhřimov, ul. Růžová</v>
      </c>
      <c r="I87" s="158" t="s">
        <v>26</v>
      </c>
      <c r="J87" s="68" t="str">
        <f>IF(J14="","",J14)</f>
        <v>30. 5. 2018</v>
      </c>
      <c r="L87" s="42"/>
    </row>
    <row r="88" spans="2:65" s="1" customFormat="1" ht="6.95" customHeight="1">
      <c r="B88" s="42"/>
      <c r="L88" s="42"/>
    </row>
    <row r="89" spans="2:65" s="1" customFormat="1">
      <c r="B89" s="42"/>
      <c r="C89" s="64" t="s">
        <v>28</v>
      </c>
      <c r="F89" s="157" t="str">
        <f>E17</f>
        <v>Kraj Vysočina</v>
      </c>
      <c r="I89" s="158" t="s">
        <v>36</v>
      </c>
      <c r="J89" s="157" t="str">
        <f>E23</f>
        <v>PROJEKT CENTRUM NOVA s.r.o.</v>
      </c>
      <c r="L89" s="42"/>
    </row>
    <row r="90" spans="2:65" s="1" customFormat="1" ht="14.45" customHeight="1">
      <c r="B90" s="42"/>
      <c r="C90" s="64" t="s">
        <v>34</v>
      </c>
      <c r="F90" s="157" t="str">
        <f>IF(E20="","",E20)</f>
        <v/>
      </c>
      <c r="L90" s="42"/>
    </row>
    <row r="91" spans="2:65" s="1" customFormat="1" ht="10.35" customHeight="1">
      <c r="B91" s="42"/>
      <c r="L91" s="42"/>
    </row>
    <row r="92" spans="2:65" s="10" customFormat="1" ht="29.25" customHeight="1">
      <c r="B92" s="159"/>
      <c r="C92" s="160" t="s">
        <v>133</v>
      </c>
      <c r="D92" s="161" t="s">
        <v>62</v>
      </c>
      <c r="E92" s="161" t="s">
        <v>58</v>
      </c>
      <c r="F92" s="161" t="s">
        <v>134</v>
      </c>
      <c r="G92" s="161" t="s">
        <v>135</v>
      </c>
      <c r="H92" s="161" t="s">
        <v>136</v>
      </c>
      <c r="I92" s="162" t="s">
        <v>137</v>
      </c>
      <c r="J92" s="161" t="s">
        <v>127</v>
      </c>
      <c r="K92" s="163" t="s">
        <v>138</v>
      </c>
      <c r="L92" s="159"/>
      <c r="M92" s="74" t="s">
        <v>139</v>
      </c>
      <c r="N92" s="75" t="s">
        <v>47</v>
      </c>
      <c r="O92" s="75" t="s">
        <v>140</v>
      </c>
      <c r="P92" s="75" t="s">
        <v>141</v>
      </c>
      <c r="Q92" s="75" t="s">
        <v>142</v>
      </c>
      <c r="R92" s="75" t="s">
        <v>143</v>
      </c>
      <c r="S92" s="75" t="s">
        <v>144</v>
      </c>
      <c r="T92" s="76" t="s">
        <v>145</v>
      </c>
    </row>
    <row r="93" spans="2:65" s="1" customFormat="1" ht="29.25" customHeight="1">
      <c r="B93" s="42"/>
      <c r="C93" s="78" t="s">
        <v>128</v>
      </c>
      <c r="J93" s="164">
        <f>BK93</f>
        <v>0</v>
      </c>
      <c r="L93" s="42"/>
      <c r="M93" s="77"/>
      <c r="N93" s="69"/>
      <c r="O93" s="69"/>
      <c r="P93" s="165">
        <f>P94+P236</f>
        <v>0</v>
      </c>
      <c r="Q93" s="69"/>
      <c r="R93" s="165">
        <f>R94+R236</f>
        <v>69.054741219999997</v>
      </c>
      <c r="S93" s="69"/>
      <c r="T93" s="166">
        <f>T94+T236</f>
        <v>0.1</v>
      </c>
      <c r="AT93" s="25" t="s">
        <v>76</v>
      </c>
      <c r="AU93" s="25" t="s">
        <v>129</v>
      </c>
      <c r="BK93" s="167">
        <f>BK94+BK236</f>
        <v>0</v>
      </c>
    </row>
    <row r="94" spans="2:65" s="11" customFormat="1" ht="37.35" customHeight="1">
      <c r="B94" s="168"/>
      <c r="D94" s="169" t="s">
        <v>76</v>
      </c>
      <c r="E94" s="170" t="s">
        <v>214</v>
      </c>
      <c r="F94" s="170" t="s">
        <v>215</v>
      </c>
      <c r="I94" s="171"/>
      <c r="J94" s="172">
        <f>BK94</f>
        <v>0</v>
      </c>
      <c r="L94" s="168"/>
      <c r="M94" s="173"/>
      <c r="N94" s="174"/>
      <c r="O94" s="174"/>
      <c r="P94" s="175">
        <f>P95+P106+P138+P197+P233</f>
        <v>0</v>
      </c>
      <c r="Q94" s="174"/>
      <c r="R94" s="175">
        <f>R95+R106+R138+R197+R233</f>
        <v>67.77346944</v>
      </c>
      <c r="S94" s="174"/>
      <c r="T94" s="176">
        <f>T95+T106+T138+T197+T233</f>
        <v>0.1</v>
      </c>
      <c r="AR94" s="169" t="s">
        <v>84</v>
      </c>
      <c r="AT94" s="177" t="s">
        <v>76</v>
      </c>
      <c r="AU94" s="177" t="s">
        <v>77</v>
      </c>
      <c r="AY94" s="169" t="s">
        <v>149</v>
      </c>
      <c r="BK94" s="178">
        <f>BK95+BK106+BK138+BK197+BK233</f>
        <v>0</v>
      </c>
    </row>
    <row r="95" spans="2:65" s="11" customFormat="1" ht="19.899999999999999" customHeight="1">
      <c r="B95" s="168"/>
      <c r="D95" s="169" t="s">
        <v>76</v>
      </c>
      <c r="E95" s="179" t="s">
        <v>84</v>
      </c>
      <c r="F95" s="179" t="s">
        <v>216</v>
      </c>
      <c r="I95" s="171"/>
      <c r="J95" s="180">
        <f>BK95</f>
        <v>0</v>
      </c>
      <c r="L95" s="168"/>
      <c r="M95" s="173"/>
      <c r="N95" s="174"/>
      <c r="O95" s="174"/>
      <c r="P95" s="175">
        <f>SUM(P96:P105)</f>
        <v>0</v>
      </c>
      <c r="Q95" s="174"/>
      <c r="R95" s="175">
        <f>SUM(R96:R105)</f>
        <v>2.952</v>
      </c>
      <c r="S95" s="174"/>
      <c r="T95" s="176">
        <f>SUM(T96:T105)</f>
        <v>0</v>
      </c>
      <c r="AR95" s="169" t="s">
        <v>84</v>
      </c>
      <c r="AT95" s="177" t="s">
        <v>76</v>
      </c>
      <c r="AU95" s="177" t="s">
        <v>84</v>
      </c>
      <c r="AY95" s="169" t="s">
        <v>149</v>
      </c>
      <c r="BK95" s="178">
        <f>SUM(BK96:BK105)</f>
        <v>0</v>
      </c>
    </row>
    <row r="96" spans="2:65" s="1" customFormat="1" ht="16.5" customHeight="1">
      <c r="B96" s="181"/>
      <c r="C96" s="182" t="s">
        <v>84</v>
      </c>
      <c r="D96" s="182" t="s">
        <v>151</v>
      </c>
      <c r="E96" s="183" t="s">
        <v>496</v>
      </c>
      <c r="F96" s="184" t="s">
        <v>497</v>
      </c>
      <c r="G96" s="185" t="s">
        <v>219</v>
      </c>
      <c r="H96" s="186">
        <v>1.476</v>
      </c>
      <c r="I96" s="187"/>
      <c r="J96" s="188">
        <f>ROUND(I96*H96,2)</f>
        <v>0</v>
      </c>
      <c r="K96" s="184" t="s">
        <v>220</v>
      </c>
      <c r="L96" s="42"/>
      <c r="M96" s="189" t="s">
        <v>5</v>
      </c>
      <c r="N96" s="190" t="s">
        <v>48</v>
      </c>
      <c r="O96" s="43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AR96" s="25" t="s">
        <v>148</v>
      </c>
      <c r="AT96" s="25" t="s">
        <v>151</v>
      </c>
      <c r="AU96" s="25" t="s">
        <v>89</v>
      </c>
      <c r="AY96" s="25" t="s">
        <v>149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25" t="s">
        <v>84</v>
      </c>
      <c r="BK96" s="193">
        <f>ROUND(I96*H96,2)</f>
        <v>0</v>
      </c>
      <c r="BL96" s="25" t="s">
        <v>148</v>
      </c>
      <c r="BM96" s="25" t="s">
        <v>498</v>
      </c>
    </row>
    <row r="97" spans="2:65" s="1" customFormat="1" ht="40.5">
      <c r="B97" s="42"/>
      <c r="D97" s="194" t="s">
        <v>156</v>
      </c>
      <c r="F97" s="195" t="s">
        <v>499</v>
      </c>
      <c r="I97" s="196"/>
      <c r="L97" s="42"/>
      <c r="M97" s="197"/>
      <c r="N97" s="43"/>
      <c r="O97" s="43"/>
      <c r="P97" s="43"/>
      <c r="Q97" s="43"/>
      <c r="R97" s="43"/>
      <c r="S97" s="43"/>
      <c r="T97" s="71"/>
      <c r="AT97" s="25" t="s">
        <v>156</v>
      </c>
      <c r="AU97" s="25" t="s">
        <v>89</v>
      </c>
    </row>
    <row r="98" spans="2:65" s="12" customFormat="1" ht="13.5">
      <c r="B98" s="201"/>
      <c r="D98" s="194" t="s">
        <v>223</v>
      </c>
      <c r="E98" s="202" t="s">
        <v>5</v>
      </c>
      <c r="F98" s="203" t="s">
        <v>500</v>
      </c>
      <c r="H98" s="202" t="s">
        <v>5</v>
      </c>
      <c r="I98" s="204"/>
      <c r="L98" s="201"/>
      <c r="M98" s="205"/>
      <c r="N98" s="206"/>
      <c r="O98" s="206"/>
      <c r="P98" s="206"/>
      <c r="Q98" s="206"/>
      <c r="R98" s="206"/>
      <c r="S98" s="206"/>
      <c r="T98" s="207"/>
      <c r="AT98" s="202" t="s">
        <v>223</v>
      </c>
      <c r="AU98" s="202" t="s">
        <v>89</v>
      </c>
      <c r="AV98" s="12" t="s">
        <v>84</v>
      </c>
      <c r="AW98" s="12" t="s">
        <v>40</v>
      </c>
      <c r="AX98" s="12" t="s">
        <v>77</v>
      </c>
      <c r="AY98" s="202" t="s">
        <v>149</v>
      </c>
    </row>
    <row r="99" spans="2:65" s="13" customFormat="1" ht="13.5">
      <c r="B99" s="208"/>
      <c r="D99" s="194" t="s">
        <v>223</v>
      </c>
      <c r="E99" s="209" t="s">
        <v>5</v>
      </c>
      <c r="F99" s="210" t="s">
        <v>501</v>
      </c>
      <c r="H99" s="211">
        <v>0.9</v>
      </c>
      <c r="I99" s="212"/>
      <c r="L99" s="208"/>
      <c r="M99" s="213"/>
      <c r="N99" s="214"/>
      <c r="O99" s="214"/>
      <c r="P99" s="214"/>
      <c r="Q99" s="214"/>
      <c r="R99" s="214"/>
      <c r="S99" s="214"/>
      <c r="T99" s="215"/>
      <c r="AT99" s="209" t="s">
        <v>223</v>
      </c>
      <c r="AU99" s="209" t="s">
        <v>89</v>
      </c>
      <c r="AV99" s="13" t="s">
        <v>89</v>
      </c>
      <c r="AW99" s="13" t="s">
        <v>40</v>
      </c>
      <c r="AX99" s="13" t="s">
        <v>77</v>
      </c>
      <c r="AY99" s="209" t="s">
        <v>149</v>
      </c>
    </row>
    <row r="100" spans="2:65" s="12" customFormat="1" ht="13.5">
      <c r="B100" s="201"/>
      <c r="D100" s="194" t="s">
        <v>223</v>
      </c>
      <c r="E100" s="202" t="s">
        <v>5</v>
      </c>
      <c r="F100" s="203" t="s">
        <v>502</v>
      </c>
      <c r="H100" s="202" t="s">
        <v>5</v>
      </c>
      <c r="I100" s="204"/>
      <c r="L100" s="201"/>
      <c r="M100" s="205"/>
      <c r="N100" s="206"/>
      <c r="O100" s="206"/>
      <c r="P100" s="206"/>
      <c r="Q100" s="206"/>
      <c r="R100" s="206"/>
      <c r="S100" s="206"/>
      <c r="T100" s="207"/>
      <c r="AT100" s="202" t="s">
        <v>223</v>
      </c>
      <c r="AU100" s="202" t="s">
        <v>89</v>
      </c>
      <c r="AV100" s="12" t="s">
        <v>84</v>
      </c>
      <c r="AW100" s="12" t="s">
        <v>40</v>
      </c>
      <c r="AX100" s="12" t="s">
        <v>77</v>
      </c>
      <c r="AY100" s="202" t="s">
        <v>149</v>
      </c>
    </row>
    <row r="101" spans="2:65" s="13" customFormat="1" ht="13.5">
      <c r="B101" s="208"/>
      <c r="D101" s="194" t="s">
        <v>223</v>
      </c>
      <c r="E101" s="209" t="s">
        <v>5</v>
      </c>
      <c r="F101" s="210" t="s">
        <v>324</v>
      </c>
      <c r="H101" s="211">
        <v>0.57599999999999996</v>
      </c>
      <c r="I101" s="212"/>
      <c r="L101" s="208"/>
      <c r="M101" s="213"/>
      <c r="N101" s="214"/>
      <c r="O101" s="214"/>
      <c r="P101" s="214"/>
      <c r="Q101" s="214"/>
      <c r="R101" s="214"/>
      <c r="S101" s="214"/>
      <c r="T101" s="215"/>
      <c r="AT101" s="209" t="s">
        <v>223</v>
      </c>
      <c r="AU101" s="209" t="s">
        <v>89</v>
      </c>
      <c r="AV101" s="13" t="s">
        <v>89</v>
      </c>
      <c r="AW101" s="13" t="s">
        <v>40</v>
      </c>
      <c r="AX101" s="13" t="s">
        <v>77</v>
      </c>
      <c r="AY101" s="209" t="s">
        <v>149</v>
      </c>
    </row>
    <row r="102" spans="2:65" s="14" customFormat="1" ht="13.5">
      <c r="B102" s="216"/>
      <c r="D102" s="194" t="s">
        <v>223</v>
      </c>
      <c r="E102" s="217" t="s">
        <v>5</v>
      </c>
      <c r="F102" s="218" t="s">
        <v>226</v>
      </c>
      <c r="H102" s="219">
        <v>1.476</v>
      </c>
      <c r="I102" s="220"/>
      <c r="L102" s="216"/>
      <c r="M102" s="221"/>
      <c r="N102" s="222"/>
      <c r="O102" s="222"/>
      <c r="P102" s="222"/>
      <c r="Q102" s="222"/>
      <c r="R102" s="222"/>
      <c r="S102" s="222"/>
      <c r="T102" s="223"/>
      <c r="AT102" s="217" t="s">
        <v>223</v>
      </c>
      <c r="AU102" s="217" t="s">
        <v>89</v>
      </c>
      <c r="AV102" s="14" t="s">
        <v>148</v>
      </c>
      <c r="AW102" s="14" t="s">
        <v>40</v>
      </c>
      <c r="AX102" s="14" t="s">
        <v>84</v>
      </c>
      <c r="AY102" s="217" t="s">
        <v>149</v>
      </c>
    </row>
    <row r="103" spans="2:65" s="1" customFormat="1" ht="16.5" customHeight="1">
      <c r="B103" s="181"/>
      <c r="C103" s="224" t="s">
        <v>89</v>
      </c>
      <c r="D103" s="224" t="s">
        <v>503</v>
      </c>
      <c r="E103" s="225" t="s">
        <v>504</v>
      </c>
      <c r="F103" s="226" t="s">
        <v>505</v>
      </c>
      <c r="G103" s="227" t="s">
        <v>242</v>
      </c>
      <c r="H103" s="228">
        <v>2.952</v>
      </c>
      <c r="I103" s="229"/>
      <c r="J103" s="230">
        <f>ROUND(I103*H103,2)</f>
        <v>0</v>
      </c>
      <c r="K103" s="226" t="s">
        <v>220</v>
      </c>
      <c r="L103" s="231"/>
      <c r="M103" s="232" t="s">
        <v>5</v>
      </c>
      <c r="N103" s="233" t="s">
        <v>48</v>
      </c>
      <c r="O103" s="43"/>
      <c r="P103" s="191">
        <f>O103*H103</f>
        <v>0</v>
      </c>
      <c r="Q103" s="191">
        <v>1</v>
      </c>
      <c r="R103" s="191">
        <f>Q103*H103</f>
        <v>2.952</v>
      </c>
      <c r="S103" s="191">
        <v>0</v>
      </c>
      <c r="T103" s="192">
        <f>S103*H103</f>
        <v>0</v>
      </c>
      <c r="AR103" s="25" t="s">
        <v>186</v>
      </c>
      <c r="AT103" s="25" t="s">
        <v>503</v>
      </c>
      <c r="AU103" s="25" t="s">
        <v>89</v>
      </c>
      <c r="AY103" s="25" t="s">
        <v>149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25" t="s">
        <v>84</v>
      </c>
      <c r="BK103" s="193">
        <f>ROUND(I103*H103,2)</f>
        <v>0</v>
      </c>
      <c r="BL103" s="25" t="s">
        <v>148</v>
      </c>
      <c r="BM103" s="25" t="s">
        <v>506</v>
      </c>
    </row>
    <row r="104" spans="2:65" s="1" customFormat="1" ht="13.5">
      <c r="B104" s="42"/>
      <c r="D104" s="194" t="s">
        <v>156</v>
      </c>
      <c r="F104" s="195" t="s">
        <v>505</v>
      </c>
      <c r="I104" s="196"/>
      <c r="L104" s="42"/>
      <c r="M104" s="197"/>
      <c r="N104" s="43"/>
      <c r="O104" s="43"/>
      <c r="P104" s="43"/>
      <c r="Q104" s="43"/>
      <c r="R104" s="43"/>
      <c r="S104" s="43"/>
      <c r="T104" s="71"/>
      <c r="AT104" s="25" t="s">
        <v>156</v>
      </c>
      <c r="AU104" s="25" t="s">
        <v>89</v>
      </c>
    </row>
    <row r="105" spans="2:65" s="13" customFormat="1" ht="13.5">
      <c r="B105" s="208"/>
      <c r="D105" s="194" t="s">
        <v>223</v>
      </c>
      <c r="F105" s="210" t="s">
        <v>507</v>
      </c>
      <c r="H105" s="211">
        <v>2.952</v>
      </c>
      <c r="I105" s="212"/>
      <c r="L105" s="208"/>
      <c r="M105" s="213"/>
      <c r="N105" s="214"/>
      <c r="O105" s="214"/>
      <c r="P105" s="214"/>
      <c r="Q105" s="214"/>
      <c r="R105" s="214"/>
      <c r="S105" s="214"/>
      <c r="T105" s="215"/>
      <c r="AT105" s="209" t="s">
        <v>223</v>
      </c>
      <c r="AU105" s="209" t="s">
        <v>89</v>
      </c>
      <c r="AV105" s="13" t="s">
        <v>89</v>
      </c>
      <c r="AW105" s="13" t="s">
        <v>6</v>
      </c>
      <c r="AX105" s="13" t="s">
        <v>84</v>
      </c>
      <c r="AY105" s="209" t="s">
        <v>149</v>
      </c>
    </row>
    <row r="106" spans="2:65" s="11" customFormat="1" ht="29.85" customHeight="1">
      <c r="B106" s="168"/>
      <c r="D106" s="169" t="s">
        <v>76</v>
      </c>
      <c r="E106" s="179" t="s">
        <v>89</v>
      </c>
      <c r="F106" s="179" t="s">
        <v>508</v>
      </c>
      <c r="I106" s="171"/>
      <c r="J106" s="180">
        <f>BK106</f>
        <v>0</v>
      </c>
      <c r="L106" s="168"/>
      <c r="M106" s="173"/>
      <c r="N106" s="174"/>
      <c r="O106" s="174"/>
      <c r="P106" s="175">
        <f>SUM(P107:P137)</f>
        <v>0</v>
      </c>
      <c r="Q106" s="174"/>
      <c r="R106" s="175">
        <f>SUM(R107:R137)</f>
        <v>53.028000000000006</v>
      </c>
      <c r="S106" s="174"/>
      <c r="T106" s="176">
        <f>SUM(T107:T137)</f>
        <v>0</v>
      </c>
      <c r="AR106" s="169" t="s">
        <v>84</v>
      </c>
      <c r="AT106" s="177" t="s">
        <v>76</v>
      </c>
      <c r="AU106" s="177" t="s">
        <v>84</v>
      </c>
      <c r="AY106" s="169" t="s">
        <v>149</v>
      </c>
      <c r="BK106" s="178">
        <f>SUM(BK107:BK137)</f>
        <v>0</v>
      </c>
    </row>
    <row r="107" spans="2:65" s="1" customFormat="1" ht="25.5" customHeight="1">
      <c r="B107" s="181"/>
      <c r="C107" s="182" t="s">
        <v>162</v>
      </c>
      <c r="D107" s="182" t="s">
        <v>151</v>
      </c>
      <c r="E107" s="183" t="s">
        <v>509</v>
      </c>
      <c r="F107" s="184" t="s">
        <v>510</v>
      </c>
      <c r="G107" s="185" t="s">
        <v>219</v>
      </c>
      <c r="H107" s="186">
        <v>11.474</v>
      </c>
      <c r="I107" s="187"/>
      <c r="J107" s="188">
        <f>ROUND(I107*H107,2)</f>
        <v>0</v>
      </c>
      <c r="K107" s="184" t="s">
        <v>220</v>
      </c>
      <c r="L107" s="42"/>
      <c r="M107" s="189" t="s">
        <v>5</v>
      </c>
      <c r="N107" s="190" t="s">
        <v>48</v>
      </c>
      <c r="O107" s="43"/>
      <c r="P107" s="191">
        <f>O107*H107</f>
        <v>0</v>
      </c>
      <c r="Q107" s="191">
        <v>2.16</v>
      </c>
      <c r="R107" s="191">
        <f>Q107*H107</f>
        <v>24.783840000000001</v>
      </c>
      <c r="S107" s="191">
        <v>0</v>
      </c>
      <c r="T107" s="192">
        <f>S107*H107</f>
        <v>0</v>
      </c>
      <c r="AR107" s="25" t="s">
        <v>148</v>
      </c>
      <c r="AT107" s="25" t="s">
        <v>151</v>
      </c>
      <c r="AU107" s="25" t="s">
        <v>89</v>
      </c>
      <c r="AY107" s="25" t="s">
        <v>149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25" t="s">
        <v>84</v>
      </c>
      <c r="BK107" s="193">
        <f>ROUND(I107*H107,2)</f>
        <v>0</v>
      </c>
      <c r="BL107" s="25" t="s">
        <v>148</v>
      </c>
      <c r="BM107" s="25" t="s">
        <v>511</v>
      </c>
    </row>
    <row r="108" spans="2:65" s="1" customFormat="1" ht="27">
      <c r="B108" s="42"/>
      <c r="D108" s="194" t="s">
        <v>156</v>
      </c>
      <c r="F108" s="195" t="s">
        <v>512</v>
      </c>
      <c r="I108" s="196"/>
      <c r="L108" s="42"/>
      <c r="M108" s="197"/>
      <c r="N108" s="43"/>
      <c r="O108" s="43"/>
      <c r="P108" s="43"/>
      <c r="Q108" s="43"/>
      <c r="R108" s="43"/>
      <c r="S108" s="43"/>
      <c r="T108" s="71"/>
      <c r="AT108" s="25" t="s">
        <v>156</v>
      </c>
      <c r="AU108" s="25" t="s">
        <v>89</v>
      </c>
    </row>
    <row r="109" spans="2:65" s="12" customFormat="1" ht="13.5">
      <c r="B109" s="201"/>
      <c r="D109" s="194" t="s">
        <v>223</v>
      </c>
      <c r="E109" s="202" t="s">
        <v>5</v>
      </c>
      <c r="F109" s="203" t="s">
        <v>513</v>
      </c>
      <c r="H109" s="202" t="s">
        <v>5</v>
      </c>
      <c r="I109" s="204"/>
      <c r="L109" s="201"/>
      <c r="M109" s="205"/>
      <c r="N109" s="206"/>
      <c r="O109" s="206"/>
      <c r="P109" s="206"/>
      <c r="Q109" s="206"/>
      <c r="R109" s="206"/>
      <c r="S109" s="206"/>
      <c r="T109" s="207"/>
      <c r="AT109" s="202" t="s">
        <v>223</v>
      </c>
      <c r="AU109" s="202" t="s">
        <v>89</v>
      </c>
      <c r="AV109" s="12" t="s">
        <v>84</v>
      </c>
      <c r="AW109" s="12" t="s">
        <v>40</v>
      </c>
      <c r="AX109" s="12" t="s">
        <v>77</v>
      </c>
      <c r="AY109" s="202" t="s">
        <v>149</v>
      </c>
    </row>
    <row r="110" spans="2:65" s="12" customFormat="1" ht="13.5">
      <c r="B110" s="201"/>
      <c r="D110" s="194" t="s">
        <v>223</v>
      </c>
      <c r="E110" s="202" t="s">
        <v>5</v>
      </c>
      <c r="F110" s="203" t="s">
        <v>285</v>
      </c>
      <c r="H110" s="202" t="s">
        <v>5</v>
      </c>
      <c r="I110" s="204"/>
      <c r="L110" s="201"/>
      <c r="M110" s="205"/>
      <c r="N110" s="206"/>
      <c r="O110" s="206"/>
      <c r="P110" s="206"/>
      <c r="Q110" s="206"/>
      <c r="R110" s="206"/>
      <c r="S110" s="206"/>
      <c r="T110" s="207"/>
      <c r="AT110" s="202" t="s">
        <v>223</v>
      </c>
      <c r="AU110" s="202" t="s">
        <v>89</v>
      </c>
      <c r="AV110" s="12" t="s">
        <v>84</v>
      </c>
      <c r="AW110" s="12" t="s">
        <v>40</v>
      </c>
      <c r="AX110" s="12" t="s">
        <v>77</v>
      </c>
      <c r="AY110" s="202" t="s">
        <v>149</v>
      </c>
    </row>
    <row r="111" spans="2:65" s="13" customFormat="1" ht="13.5">
      <c r="B111" s="208"/>
      <c r="D111" s="194" t="s">
        <v>223</v>
      </c>
      <c r="E111" s="209" t="s">
        <v>5</v>
      </c>
      <c r="F111" s="210" t="s">
        <v>336</v>
      </c>
      <c r="H111" s="211">
        <v>2.8149999999999999</v>
      </c>
      <c r="I111" s="212"/>
      <c r="L111" s="208"/>
      <c r="M111" s="213"/>
      <c r="N111" s="214"/>
      <c r="O111" s="214"/>
      <c r="P111" s="214"/>
      <c r="Q111" s="214"/>
      <c r="R111" s="214"/>
      <c r="S111" s="214"/>
      <c r="T111" s="215"/>
      <c r="AT111" s="209" t="s">
        <v>223</v>
      </c>
      <c r="AU111" s="209" t="s">
        <v>89</v>
      </c>
      <c r="AV111" s="13" t="s">
        <v>89</v>
      </c>
      <c r="AW111" s="13" t="s">
        <v>40</v>
      </c>
      <c r="AX111" s="13" t="s">
        <v>77</v>
      </c>
      <c r="AY111" s="209" t="s">
        <v>149</v>
      </c>
    </row>
    <row r="112" spans="2:65" s="12" customFormat="1" ht="13.5">
      <c r="B112" s="201"/>
      <c r="D112" s="194" t="s">
        <v>223</v>
      </c>
      <c r="E112" s="202" t="s">
        <v>5</v>
      </c>
      <c r="F112" s="203" t="s">
        <v>276</v>
      </c>
      <c r="H112" s="202" t="s">
        <v>5</v>
      </c>
      <c r="I112" s="204"/>
      <c r="L112" s="201"/>
      <c r="M112" s="205"/>
      <c r="N112" s="206"/>
      <c r="O112" s="206"/>
      <c r="P112" s="206"/>
      <c r="Q112" s="206"/>
      <c r="R112" s="206"/>
      <c r="S112" s="206"/>
      <c r="T112" s="207"/>
      <c r="AT112" s="202" t="s">
        <v>223</v>
      </c>
      <c r="AU112" s="202" t="s">
        <v>89</v>
      </c>
      <c r="AV112" s="12" t="s">
        <v>84</v>
      </c>
      <c r="AW112" s="12" t="s">
        <v>40</v>
      </c>
      <c r="AX112" s="12" t="s">
        <v>77</v>
      </c>
      <c r="AY112" s="202" t="s">
        <v>149</v>
      </c>
    </row>
    <row r="113" spans="2:65" s="13" customFormat="1" ht="13.5">
      <c r="B113" s="208"/>
      <c r="D113" s="194" t="s">
        <v>223</v>
      </c>
      <c r="E113" s="209" t="s">
        <v>5</v>
      </c>
      <c r="F113" s="210" t="s">
        <v>337</v>
      </c>
      <c r="H113" s="211">
        <v>2.1589999999999998</v>
      </c>
      <c r="I113" s="212"/>
      <c r="L113" s="208"/>
      <c r="M113" s="213"/>
      <c r="N113" s="214"/>
      <c r="O113" s="214"/>
      <c r="P113" s="214"/>
      <c r="Q113" s="214"/>
      <c r="R113" s="214"/>
      <c r="S113" s="214"/>
      <c r="T113" s="215"/>
      <c r="AT113" s="209" t="s">
        <v>223</v>
      </c>
      <c r="AU113" s="209" t="s">
        <v>89</v>
      </c>
      <c r="AV113" s="13" t="s">
        <v>89</v>
      </c>
      <c r="AW113" s="13" t="s">
        <v>40</v>
      </c>
      <c r="AX113" s="13" t="s">
        <v>77</v>
      </c>
      <c r="AY113" s="209" t="s">
        <v>149</v>
      </c>
    </row>
    <row r="114" spans="2:65" s="12" customFormat="1" ht="13.5">
      <c r="B114" s="201"/>
      <c r="D114" s="194" t="s">
        <v>223</v>
      </c>
      <c r="E114" s="202" t="s">
        <v>5</v>
      </c>
      <c r="F114" s="203" t="s">
        <v>278</v>
      </c>
      <c r="H114" s="202" t="s">
        <v>5</v>
      </c>
      <c r="I114" s="204"/>
      <c r="L114" s="201"/>
      <c r="M114" s="205"/>
      <c r="N114" s="206"/>
      <c r="O114" s="206"/>
      <c r="P114" s="206"/>
      <c r="Q114" s="206"/>
      <c r="R114" s="206"/>
      <c r="S114" s="206"/>
      <c r="T114" s="207"/>
      <c r="AT114" s="202" t="s">
        <v>223</v>
      </c>
      <c r="AU114" s="202" t="s">
        <v>89</v>
      </c>
      <c r="AV114" s="12" t="s">
        <v>84</v>
      </c>
      <c r="AW114" s="12" t="s">
        <v>40</v>
      </c>
      <c r="AX114" s="12" t="s">
        <v>77</v>
      </c>
      <c r="AY114" s="202" t="s">
        <v>149</v>
      </c>
    </row>
    <row r="115" spans="2:65" s="13" customFormat="1" ht="13.5">
      <c r="B115" s="208"/>
      <c r="D115" s="194" t="s">
        <v>223</v>
      </c>
      <c r="E115" s="209" t="s">
        <v>5</v>
      </c>
      <c r="F115" s="210" t="s">
        <v>338</v>
      </c>
      <c r="H115" s="211">
        <v>3.0369999999999999</v>
      </c>
      <c r="I115" s="212"/>
      <c r="L115" s="208"/>
      <c r="M115" s="213"/>
      <c r="N115" s="214"/>
      <c r="O115" s="214"/>
      <c r="P115" s="214"/>
      <c r="Q115" s="214"/>
      <c r="R115" s="214"/>
      <c r="S115" s="214"/>
      <c r="T115" s="215"/>
      <c r="AT115" s="209" t="s">
        <v>223</v>
      </c>
      <c r="AU115" s="209" t="s">
        <v>89</v>
      </c>
      <c r="AV115" s="13" t="s">
        <v>89</v>
      </c>
      <c r="AW115" s="13" t="s">
        <v>40</v>
      </c>
      <c r="AX115" s="13" t="s">
        <v>77</v>
      </c>
      <c r="AY115" s="209" t="s">
        <v>149</v>
      </c>
    </row>
    <row r="116" spans="2:65" s="12" customFormat="1" ht="13.5">
      <c r="B116" s="201"/>
      <c r="D116" s="194" t="s">
        <v>223</v>
      </c>
      <c r="E116" s="202" t="s">
        <v>5</v>
      </c>
      <c r="F116" s="203" t="s">
        <v>339</v>
      </c>
      <c r="H116" s="202" t="s">
        <v>5</v>
      </c>
      <c r="I116" s="204"/>
      <c r="L116" s="201"/>
      <c r="M116" s="205"/>
      <c r="N116" s="206"/>
      <c r="O116" s="206"/>
      <c r="P116" s="206"/>
      <c r="Q116" s="206"/>
      <c r="R116" s="206"/>
      <c r="S116" s="206"/>
      <c r="T116" s="207"/>
      <c r="AT116" s="202" t="s">
        <v>223</v>
      </c>
      <c r="AU116" s="202" t="s">
        <v>89</v>
      </c>
      <c r="AV116" s="12" t="s">
        <v>84</v>
      </c>
      <c r="AW116" s="12" t="s">
        <v>40</v>
      </c>
      <c r="AX116" s="12" t="s">
        <v>77</v>
      </c>
      <c r="AY116" s="202" t="s">
        <v>149</v>
      </c>
    </row>
    <row r="117" spans="2:65" s="13" customFormat="1" ht="13.5">
      <c r="B117" s="208"/>
      <c r="D117" s="194" t="s">
        <v>223</v>
      </c>
      <c r="E117" s="209" t="s">
        <v>5</v>
      </c>
      <c r="F117" s="210" t="s">
        <v>340</v>
      </c>
      <c r="H117" s="211">
        <v>0.46300000000000002</v>
      </c>
      <c r="I117" s="212"/>
      <c r="L117" s="208"/>
      <c r="M117" s="213"/>
      <c r="N117" s="214"/>
      <c r="O117" s="214"/>
      <c r="P117" s="214"/>
      <c r="Q117" s="214"/>
      <c r="R117" s="214"/>
      <c r="S117" s="214"/>
      <c r="T117" s="215"/>
      <c r="AT117" s="209" t="s">
        <v>223</v>
      </c>
      <c r="AU117" s="209" t="s">
        <v>89</v>
      </c>
      <c r="AV117" s="13" t="s">
        <v>89</v>
      </c>
      <c r="AW117" s="13" t="s">
        <v>40</v>
      </c>
      <c r="AX117" s="13" t="s">
        <v>77</v>
      </c>
      <c r="AY117" s="209" t="s">
        <v>149</v>
      </c>
    </row>
    <row r="118" spans="2:65" s="13" customFormat="1" ht="13.5">
      <c r="B118" s="208"/>
      <c r="D118" s="194" t="s">
        <v>223</v>
      </c>
      <c r="E118" s="209" t="s">
        <v>5</v>
      </c>
      <c r="F118" s="210" t="s">
        <v>5</v>
      </c>
      <c r="H118" s="211">
        <v>0</v>
      </c>
      <c r="I118" s="212"/>
      <c r="L118" s="208"/>
      <c r="M118" s="213"/>
      <c r="N118" s="214"/>
      <c r="O118" s="214"/>
      <c r="P118" s="214"/>
      <c r="Q118" s="214"/>
      <c r="R118" s="214"/>
      <c r="S118" s="214"/>
      <c r="T118" s="215"/>
      <c r="AT118" s="209" t="s">
        <v>223</v>
      </c>
      <c r="AU118" s="209" t="s">
        <v>89</v>
      </c>
      <c r="AV118" s="13" t="s">
        <v>89</v>
      </c>
      <c r="AW118" s="13" t="s">
        <v>40</v>
      </c>
      <c r="AX118" s="13" t="s">
        <v>77</v>
      </c>
      <c r="AY118" s="209" t="s">
        <v>149</v>
      </c>
    </row>
    <row r="119" spans="2:65" s="12" customFormat="1" ht="13.5">
      <c r="B119" s="201"/>
      <c r="D119" s="194" t="s">
        <v>223</v>
      </c>
      <c r="E119" s="202" t="s">
        <v>5</v>
      </c>
      <c r="F119" s="203" t="s">
        <v>514</v>
      </c>
      <c r="H119" s="202" t="s">
        <v>5</v>
      </c>
      <c r="I119" s="204"/>
      <c r="L119" s="201"/>
      <c r="M119" s="205"/>
      <c r="N119" s="206"/>
      <c r="O119" s="206"/>
      <c r="P119" s="206"/>
      <c r="Q119" s="206"/>
      <c r="R119" s="206"/>
      <c r="S119" s="206"/>
      <c r="T119" s="207"/>
      <c r="AT119" s="202" t="s">
        <v>223</v>
      </c>
      <c r="AU119" s="202" t="s">
        <v>89</v>
      </c>
      <c r="AV119" s="12" t="s">
        <v>84</v>
      </c>
      <c r="AW119" s="12" t="s">
        <v>40</v>
      </c>
      <c r="AX119" s="12" t="s">
        <v>77</v>
      </c>
      <c r="AY119" s="202" t="s">
        <v>149</v>
      </c>
    </row>
    <row r="120" spans="2:65" s="13" customFormat="1" ht="13.5">
      <c r="B120" s="208"/>
      <c r="D120" s="194" t="s">
        <v>223</v>
      </c>
      <c r="E120" s="209" t="s">
        <v>5</v>
      </c>
      <c r="F120" s="210" t="s">
        <v>515</v>
      </c>
      <c r="H120" s="211">
        <v>3</v>
      </c>
      <c r="I120" s="212"/>
      <c r="L120" s="208"/>
      <c r="M120" s="213"/>
      <c r="N120" s="214"/>
      <c r="O120" s="214"/>
      <c r="P120" s="214"/>
      <c r="Q120" s="214"/>
      <c r="R120" s="214"/>
      <c r="S120" s="214"/>
      <c r="T120" s="215"/>
      <c r="AT120" s="209" t="s">
        <v>223</v>
      </c>
      <c r="AU120" s="209" t="s">
        <v>89</v>
      </c>
      <c r="AV120" s="13" t="s">
        <v>89</v>
      </c>
      <c r="AW120" s="13" t="s">
        <v>40</v>
      </c>
      <c r="AX120" s="13" t="s">
        <v>77</v>
      </c>
      <c r="AY120" s="209" t="s">
        <v>149</v>
      </c>
    </row>
    <row r="121" spans="2:65" s="14" customFormat="1" ht="13.5">
      <c r="B121" s="216"/>
      <c r="D121" s="194" t="s">
        <v>223</v>
      </c>
      <c r="E121" s="217" t="s">
        <v>5</v>
      </c>
      <c r="F121" s="218" t="s">
        <v>226</v>
      </c>
      <c r="H121" s="219">
        <v>11.474</v>
      </c>
      <c r="I121" s="220"/>
      <c r="L121" s="216"/>
      <c r="M121" s="221"/>
      <c r="N121" s="222"/>
      <c r="O121" s="222"/>
      <c r="P121" s="222"/>
      <c r="Q121" s="222"/>
      <c r="R121" s="222"/>
      <c r="S121" s="222"/>
      <c r="T121" s="223"/>
      <c r="AT121" s="217" t="s">
        <v>223</v>
      </c>
      <c r="AU121" s="217" t="s">
        <v>89</v>
      </c>
      <c r="AV121" s="14" t="s">
        <v>148</v>
      </c>
      <c r="AW121" s="14" t="s">
        <v>40</v>
      </c>
      <c r="AX121" s="14" t="s">
        <v>84</v>
      </c>
      <c r="AY121" s="217" t="s">
        <v>149</v>
      </c>
    </row>
    <row r="122" spans="2:65" s="1" customFormat="1" ht="25.5" customHeight="1">
      <c r="B122" s="181"/>
      <c r="C122" s="182" t="s">
        <v>148</v>
      </c>
      <c r="D122" s="182" t="s">
        <v>151</v>
      </c>
      <c r="E122" s="183" t="s">
        <v>516</v>
      </c>
      <c r="F122" s="184" t="s">
        <v>517</v>
      </c>
      <c r="G122" s="185" t="s">
        <v>219</v>
      </c>
      <c r="H122" s="186">
        <v>13.076000000000001</v>
      </c>
      <c r="I122" s="187"/>
      <c r="J122" s="188">
        <f>ROUND(I122*H122,2)</f>
        <v>0</v>
      </c>
      <c r="K122" s="184" t="s">
        <v>220</v>
      </c>
      <c r="L122" s="42"/>
      <c r="M122" s="189" t="s">
        <v>5</v>
      </c>
      <c r="N122" s="190" t="s">
        <v>48</v>
      </c>
      <c r="O122" s="43"/>
      <c r="P122" s="191">
        <f>O122*H122</f>
        <v>0</v>
      </c>
      <c r="Q122" s="191">
        <v>2.16</v>
      </c>
      <c r="R122" s="191">
        <f>Q122*H122</f>
        <v>28.244160000000004</v>
      </c>
      <c r="S122" s="191">
        <v>0</v>
      </c>
      <c r="T122" s="192">
        <f>S122*H122</f>
        <v>0</v>
      </c>
      <c r="AR122" s="25" t="s">
        <v>148</v>
      </c>
      <c r="AT122" s="25" t="s">
        <v>151</v>
      </c>
      <c r="AU122" s="25" t="s">
        <v>89</v>
      </c>
      <c r="AY122" s="25" t="s">
        <v>149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25" t="s">
        <v>84</v>
      </c>
      <c r="BK122" s="193">
        <f>ROUND(I122*H122,2)</f>
        <v>0</v>
      </c>
      <c r="BL122" s="25" t="s">
        <v>148</v>
      </c>
      <c r="BM122" s="25" t="s">
        <v>518</v>
      </c>
    </row>
    <row r="123" spans="2:65" s="1" customFormat="1" ht="27">
      <c r="B123" s="42"/>
      <c r="D123" s="194" t="s">
        <v>156</v>
      </c>
      <c r="F123" s="195" t="s">
        <v>519</v>
      </c>
      <c r="I123" s="196"/>
      <c r="L123" s="42"/>
      <c r="M123" s="197"/>
      <c r="N123" s="43"/>
      <c r="O123" s="43"/>
      <c r="P123" s="43"/>
      <c r="Q123" s="43"/>
      <c r="R123" s="43"/>
      <c r="S123" s="43"/>
      <c r="T123" s="71"/>
      <c r="AT123" s="25" t="s">
        <v>156</v>
      </c>
      <c r="AU123" s="25" t="s">
        <v>89</v>
      </c>
    </row>
    <row r="124" spans="2:65" s="12" customFormat="1" ht="13.5">
      <c r="B124" s="201"/>
      <c r="D124" s="194" t="s">
        <v>223</v>
      </c>
      <c r="E124" s="202" t="s">
        <v>5</v>
      </c>
      <c r="F124" s="203" t="s">
        <v>513</v>
      </c>
      <c r="H124" s="202" t="s">
        <v>5</v>
      </c>
      <c r="I124" s="204"/>
      <c r="L124" s="201"/>
      <c r="M124" s="205"/>
      <c r="N124" s="206"/>
      <c r="O124" s="206"/>
      <c r="P124" s="206"/>
      <c r="Q124" s="206"/>
      <c r="R124" s="206"/>
      <c r="S124" s="206"/>
      <c r="T124" s="207"/>
      <c r="AT124" s="202" t="s">
        <v>223</v>
      </c>
      <c r="AU124" s="202" t="s">
        <v>89</v>
      </c>
      <c r="AV124" s="12" t="s">
        <v>84</v>
      </c>
      <c r="AW124" s="12" t="s">
        <v>40</v>
      </c>
      <c r="AX124" s="12" t="s">
        <v>77</v>
      </c>
      <c r="AY124" s="202" t="s">
        <v>149</v>
      </c>
    </row>
    <row r="125" spans="2:65" s="12" customFormat="1" ht="13.5">
      <c r="B125" s="201"/>
      <c r="D125" s="194" t="s">
        <v>223</v>
      </c>
      <c r="E125" s="202" t="s">
        <v>5</v>
      </c>
      <c r="F125" s="203" t="s">
        <v>285</v>
      </c>
      <c r="H125" s="202" t="s">
        <v>5</v>
      </c>
      <c r="I125" s="204"/>
      <c r="L125" s="201"/>
      <c r="M125" s="205"/>
      <c r="N125" s="206"/>
      <c r="O125" s="206"/>
      <c r="P125" s="206"/>
      <c r="Q125" s="206"/>
      <c r="R125" s="206"/>
      <c r="S125" s="206"/>
      <c r="T125" s="207"/>
      <c r="AT125" s="202" t="s">
        <v>223</v>
      </c>
      <c r="AU125" s="202" t="s">
        <v>89</v>
      </c>
      <c r="AV125" s="12" t="s">
        <v>84</v>
      </c>
      <c r="AW125" s="12" t="s">
        <v>40</v>
      </c>
      <c r="AX125" s="12" t="s">
        <v>77</v>
      </c>
      <c r="AY125" s="202" t="s">
        <v>149</v>
      </c>
    </row>
    <row r="126" spans="2:65" s="13" customFormat="1" ht="13.5">
      <c r="B126" s="208"/>
      <c r="D126" s="194" t="s">
        <v>223</v>
      </c>
      <c r="E126" s="209" t="s">
        <v>5</v>
      </c>
      <c r="F126" s="210" t="s">
        <v>520</v>
      </c>
      <c r="H126" s="211">
        <v>4.2229999999999999</v>
      </c>
      <c r="I126" s="212"/>
      <c r="L126" s="208"/>
      <c r="M126" s="213"/>
      <c r="N126" s="214"/>
      <c r="O126" s="214"/>
      <c r="P126" s="214"/>
      <c r="Q126" s="214"/>
      <c r="R126" s="214"/>
      <c r="S126" s="214"/>
      <c r="T126" s="215"/>
      <c r="AT126" s="209" t="s">
        <v>223</v>
      </c>
      <c r="AU126" s="209" t="s">
        <v>89</v>
      </c>
      <c r="AV126" s="13" t="s">
        <v>89</v>
      </c>
      <c r="AW126" s="13" t="s">
        <v>40</v>
      </c>
      <c r="AX126" s="13" t="s">
        <v>77</v>
      </c>
      <c r="AY126" s="209" t="s">
        <v>149</v>
      </c>
    </row>
    <row r="127" spans="2:65" s="12" customFormat="1" ht="13.5">
      <c r="B127" s="201"/>
      <c r="D127" s="194" t="s">
        <v>223</v>
      </c>
      <c r="E127" s="202" t="s">
        <v>5</v>
      </c>
      <c r="F127" s="203" t="s">
        <v>276</v>
      </c>
      <c r="H127" s="202" t="s">
        <v>5</v>
      </c>
      <c r="I127" s="204"/>
      <c r="L127" s="201"/>
      <c r="M127" s="205"/>
      <c r="N127" s="206"/>
      <c r="O127" s="206"/>
      <c r="P127" s="206"/>
      <c r="Q127" s="206"/>
      <c r="R127" s="206"/>
      <c r="S127" s="206"/>
      <c r="T127" s="207"/>
      <c r="AT127" s="202" t="s">
        <v>223</v>
      </c>
      <c r="AU127" s="202" t="s">
        <v>89</v>
      </c>
      <c r="AV127" s="12" t="s">
        <v>84</v>
      </c>
      <c r="AW127" s="12" t="s">
        <v>40</v>
      </c>
      <c r="AX127" s="12" t="s">
        <v>77</v>
      </c>
      <c r="AY127" s="202" t="s">
        <v>149</v>
      </c>
    </row>
    <row r="128" spans="2:65" s="13" customFormat="1" ht="13.5">
      <c r="B128" s="208"/>
      <c r="D128" s="194" t="s">
        <v>223</v>
      </c>
      <c r="E128" s="209" t="s">
        <v>5</v>
      </c>
      <c r="F128" s="210" t="s">
        <v>521</v>
      </c>
      <c r="H128" s="211">
        <v>3.2389999999999999</v>
      </c>
      <c r="I128" s="212"/>
      <c r="L128" s="208"/>
      <c r="M128" s="213"/>
      <c r="N128" s="214"/>
      <c r="O128" s="214"/>
      <c r="P128" s="214"/>
      <c r="Q128" s="214"/>
      <c r="R128" s="214"/>
      <c r="S128" s="214"/>
      <c r="T128" s="215"/>
      <c r="AT128" s="209" t="s">
        <v>223</v>
      </c>
      <c r="AU128" s="209" t="s">
        <v>89</v>
      </c>
      <c r="AV128" s="13" t="s">
        <v>89</v>
      </c>
      <c r="AW128" s="13" t="s">
        <v>40</v>
      </c>
      <c r="AX128" s="13" t="s">
        <v>77</v>
      </c>
      <c r="AY128" s="209" t="s">
        <v>149</v>
      </c>
    </row>
    <row r="129" spans="2:65" s="12" customFormat="1" ht="13.5">
      <c r="B129" s="201"/>
      <c r="D129" s="194" t="s">
        <v>223</v>
      </c>
      <c r="E129" s="202" t="s">
        <v>5</v>
      </c>
      <c r="F129" s="203" t="s">
        <v>278</v>
      </c>
      <c r="H129" s="202" t="s">
        <v>5</v>
      </c>
      <c r="I129" s="204"/>
      <c r="L129" s="201"/>
      <c r="M129" s="205"/>
      <c r="N129" s="206"/>
      <c r="O129" s="206"/>
      <c r="P129" s="206"/>
      <c r="Q129" s="206"/>
      <c r="R129" s="206"/>
      <c r="S129" s="206"/>
      <c r="T129" s="207"/>
      <c r="AT129" s="202" t="s">
        <v>223</v>
      </c>
      <c r="AU129" s="202" t="s">
        <v>89</v>
      </c>
      <c r="AV129" s="12" t="s">
        <v>84</v>
      </c>
      <c r="AW129" s="12" t="s">
        <v>40</v>
      </c>
      <c r="AX129" s="12" t="s">
        <v>77</v>
      </c>
      <c r="AY129" s="202" t="s">
        <v>149</v>
      </c>
    </row>
    <row r="130" spans="2:65" s="13" customFormat="1" ht="13.5">
      <c r="B130" s="208"/>
      <c r="D130" s="194" t="s">
        <v>223</v>
      </c>
      <c r="E130" s="209" t="s">
        <v>5</v>
      </c>
      <c r="F130" s="210" t="s">
        <v>522</v>
      </c>
      <c r="H130" s="211">
        <v>4.556</v>
      </c>
      <c r="I130" s="212"/>
      <c r="L130" s="208"/>
      <c r="M130" s="213"/>
      <c r="N130" s="214"/>
      <c r="O130" s="214"/>
      <c r="P130" s="214"/>
      <c r="Q130" s="214"/>
      <c r="R130" s="214"/>
      <c r="S130" s="214"/>
      <c r="T130" s="215"/>
      <c r="AT130" s="209" t="s">
        <v>223</v>
      </c>
      <c r="AU130" s="209" t="s">
        <v>89</v>
      </c>
      <c r="AV130" s="13" t="s">
        <v>89</v>
      </c>
      <c r="AW130" s="13" t="s">
        <v>40</v>
      </c>
      <c r="AX130" s="13" t="s">
        <v>77</v>
      </c>
      <c r="AY130" s="209" t="s">
        <v>149</v>
      </c>
    </row>
    <row r="131" spans="2:65" s="12" customFormat="1" ht="13.5">
      <c r="B131" s="201"/>
      <c r="D131" s="194" t="s">
        <v>223</v>
      </c>
      <c r="E131" s="202" t="s">
        <v>5</v>
      </c>
      <c r="F131" s="203" t="s">
        <v>339</v>
      </c>
      <c r="H131" s="202" t="s">
        <v>5</v>
      </c>
      <c r="I131" s="204"/>
      <c r="L131" s="201"/>
      <c r="M131" s="205"/>
      <c r="N131" s="206"/>
      <c r="O131" s="206"/>
      <c r="P131" s="206"/>
      <c r="Q131" s="206"/>
      <c r="R131" s="206"/>
      <c r="S131" s="206"/>
      <c r="T131" s="207"/>
      <c r="AT131" s="202" t="s">
        <v>223</v>
      </c>
      <c r="AU131" s="202" t="s">
        <v>89</v>
      </c>
      <c r="AV131" s="12" t="s">
        <v>84</v>
      </c>
      <c r="AW131" s="12" t="s">
        <v>40</v>
      </c>
      <c r="AX131" s="12" t="s">
        <v>77</v>
      </c>
      <c r="AY131" s="202" t="s">
        <v>149</v>
      </c>
    </row>
    <row r="132" spans="2:65" s="13" customFormat="1" ht="13.5">
      <c r="B132" s="208"/>
      <c r="D132" s="194" t="s">
        <v>223</v>
      </c>
      <c r="E132" s="209" t="s">
        <v>5</v>
      </c>
      <c r="F132" s="210" t="s">
        <v>523</v>
      </c>
      <c r="H132" s="211">
        <v>0.69399999999999995</v>
      </c>
      <c r="I132" s="212"/>
      <c r="L132" s="208"/>
      <c r="M132" s="213"/>
      <c r="N132" s="214"/>
      <c r="O132" s="214"/>
      <c r="P132" s="214"/>
      <c r="Q132" s="214"/>
      <c r="R132" s="214"/>
      <c r="S132" s="214"/>
      <c r="T132" s="215"/>
      <c r="AT132" s="209" t="s">
        <v>223</v>
      </c>
      <c r="AU132" s="209" t="s">
        <v>89</v>
      </c>
      <c r="AV132" s="13" t="s">
        <v>89</v>
      </c>
      <c r="AW132" s="13" t="s">
        <v>40</v>
      </c>
      <c r="AX132" s="13" t="s">
        <v>77</v>
      </c>
      <c r="AY132" s="209" t="s">
        <v>149</v>
      </c>
    </row>
    <row r="133" spans="2:65" s="13" customFormat="1" ht="13.5">
      <c r="B133" s="208"/>
      <c r="D133" s="194" t="s">
        <v>223</v>
      </c>
      <c r="E133" s="209" t="s">
        <v>5</v>
      </c>
      <c r="F133" s="210" t="s">
        <v>5</v>
      </c>
      <c r="H133" s="211">
        <v>0</v>
      </c>
      <c r="I133" s="212"/>
      <c r="L133" s="208"/>
      <c r="M133" s="213"/>
      <c r="N133" s="214"/>
      <c r="O133" s="214"/>
      <c r="P133" s="214"/>
      <c r="Q133" s="214"/>
      <c r="R133" s="214"/>
      <c r="S133" s="214"/>
      <c r="T133" s="215"/>
      <c r="AT133" s="209" t="s">
        <v>223</v>
      </c>
      <c r="AU133" s="209" t="s">
        <v>89</v>
      </c>
      <c r="AV133" s="13" t="s">
        <v>89</v>
      </c>
      <c r="AW133" s="13" t="s">
        <v>40</v>
      </c>
      <c r="AX133" s="13" t="s">
        <v>77</v>
      </c>
      <c r="AY133" s="209" t="s">
        <v>149</v>
      </c>
    </row>
    <row r="134" spans="2:65" s="12" customFormat="1" ht="13.5">
      <c r="B134" s="201"/>
      <c r="D134" s="194" t="s">
        <v>223</v>
      </c>
      <c r="E134" s="202" t="s">
        <v>5</v>
      </c>
      <c r="F134" s="203" t="s">
        <v>524</v>
      </c>
      <c r="H134" s="202" t="s">
        <v>5</v>
      </c>
      <c r="I134" s="204"/>
      <c r="L134" s="201"/>
      <c r="M134" s="205"/>
      <c r="N134" s="206"/>
      <c r="O134" s="206"/>
      <c r="P134" s="206"/>
      <c r="Q134" s="206"/>
      <c r="R134" s="206"/>
      <c r="S134" s="206"/>
      <c r="T134" s="207"/>
      <c r="AT134" s="202" t="s">
        <v>223</v>
      </c>
      <c r="AU134" s="202" t="s">
        <v>89</v>
      </c>
      <c r="AV134" s="12" t="s">
        <v>84</v>
      </c>
      <c r="AW134" s="12" t="s">
        <v>40</v>
      </c>
      <c r="AX134" s="12" t="s">
        <v>77</v>
      </c>
      <c r="AY134" s="202" t="s">
        <v>149</v>
      </c>
    </row>
    <row r="135" spans="2:65" s="13" customFormat="1" ht="13.5">
      <c r="B135" s="208"/>
      <c r="D135" s="194" t="s">
        <v>223</v>
      </c>
      <c r="E135" s="209" t="s">
        <v>5</v>
      </c>
      <c r="F135" s="210" t="s">
        <v>330</v>
      </c>
      <c r="H135" s="211">
        <v>0.3</v>
      </c>
      <c r="I135" s="212"/>
      <c r="L135" s="208"/>
      <c r="M135" s="213"/>
      <c r="N135" s="214"/>
      <c r="O135" s="214"/>
      <c r="P135" s="214"/>
      <c r="Q135" s="214"/>
      <c r="R135" s="214"/>
      <c r="S135" s="214"/>
      <c r="T135" s="215"/>
      <c r="AT135" s="209" t="s">
        <v>223</v>
      </c>
      <c r="AU135" s="209" t="s">
        <v>89</v>
      </c>
      <c r="AV135" s="13" t="s">
        <v>89</v>
      </c>
      <c r="AW135" s="13" t="s">
        <v>40</v>
      </c>
      <c r="AX135" s="13" t="s">
        <v>77</v>
      </c>
      <c r="AY135" s="209" t="s">
        <v>149</v>
      </c>
    </row>
    <row r="136" spans="2:65" s="13" customFormat="1" ht="13.5">
      <c r="B136" s="208"/>
      <c r="D136" s="194" t="s">
        <v>223</v>
      </c>
      <c r="E136" s="209" t="s">
        <v>5</v>
      </c>
      <c r="F136" s="210" t="s">
        <v>525</v>
      </c>
      <c r="H136" s="211">
        <v>6.4000000000000001E-2</v>
      </c>
      <c r="I136" s="212"/>
      <c r="L136" s="208"/>
      <c r="M136" s="213"/>
      <c r="N136" s="214"/>
      <c r="O136" s="214"/>
      <c r="P136" s="214"/>
      <c r="Q136" s="214"/>
      <c r="R136" s="214"/>
      <c r="S136" s="214"/>
      <c r="T136" s="215"/>
      <c r="AT136" s="209" t="s">
        <v>223</v>
      </c>
      <c r="AU136" s="209" t="s">
        <v>89</v>
      </c>
      <c r="AV136" s="13" t="s">
        <v>89</v>
      </c>
      <c r="AW136" s="13" t="s">
        <v>40</v>
      </c>
      <c r="AX136" s="13" t="s">
        <v>77</v>
      </c>
      <c r="AY136" s="209" t="s">
        <v>149</v>
      </c>
    </row>
    <row r="137" spans="2:65" s="14" customFormat="1" ht="13.5">
      <c r="B137" s="216"/>
      <c r="D137" s="194" t="s">
        <v>223</v>
      </c>
      <c r="E137" s="217" t="s">
        <v>5</v>
      </c>
      <c r="F137" s="218" t="s">
        <v>226</v>
      </c>
      <c r="H137" s="219">
        <v>13.076000000000001</v>
      </c>
      <c r="I137" s="220"/>
      <c r="L137" s="216"/>
      <c r="M137" s="221"/>
      <c r="N137" s="222"/>
      <c r="O137" s="222"/>
      <c r="P137" s="222"/>
      <c r="Q137" s="222"/>
      <c r="R137" s="222"/>
      <c r="S137" s="222"/>
      <c r="T137" s="223"/>
      <c r="AT137" s="217" t="s">
        <v>223</v>
      </c>
      <c r="AU137" s="217" t="s">
        <v>89</v>
      </c>
      <c r="AV137" s="14" t="s">
        <v>148</v>
      </c>
      <c r="AW137" s="14" t="s">
        <v>40</v>
      </c>
      <c r="AX137" s="14" t="s">
        <v>84</v>
      </c>
      <c r="AY137" s="217" t="s">
        <v>149</v>
      </c>
    </row>
    <row r="138" spans="2:65" s="11" customFormat="1" ht="29.85" customHeight="1">
      <c r="B138" s="168"/>
      <c r="D138" s="169" t="s">
        <v>76</v>
      </c>
      <c r="E138" s="179" t="s">
        <v>176</v>
      </c>
      <c r="F138" s="179" t="s">
        <v>526</v>
      </c>
      <c r="I138" s="171"/>
      <c r="J138" s="180">
        <f>BK138</f>
        <v>0</v>
      </c>
      <c r="L138" s="168"/>
      <c r="M138" s="173"/>
      <c r="N138" s="174"/>
      <c r="O138" s="174"/>
      <c r="P138" s="175">
        <f>SUM(P139:P196)</f>
        <v>0</v>
      </c>
      <c r="Q138" s="174"/>
      <c r="R138" s="175">
        <f>SUM(R139:R196)</f>
        <v>11.553065639999998</v>
      </c>
      <c r="S138" s="174"/>
      <c r="T138" s="176">
        <f>SUM(T139:T196)</f>
        <v>0</v>
      </c>
      <c r="AR138" s="169" t="s">
        <v>84</v>
      </c>
      <c r="AT138" s="177" t="s">
        <v>76</v>
      </c>
      <c r="AU138" s="177" t="s">
        <v>84</v>
      </c>
      <c r="AY138" s="169" t="s">
        <v>149</v>
      </c>
      <c r="BK138" s="178">
        <f>SUM(BK139:BK196)</f>
        <v>0</v>
      </c>
    </row>
    <row r="139" spans="2:65" s="1" customFormat="1" ht="16.5" customHeight="1">
      <c r="B139" s="181"/>
      <c r="C139" s="182" t="s">
        <v>171</v>
      </c>
      <c r="D139" s="182" t="s">
        <v>151</v>
      </c>
      <c r="E139" s="183" t="s">
        <v>527</v>
      </c>
      <c r="F139" s="184" t="s">
        <v>528</v>
      </c>
      <c r="G139" s="185" t="s">
        <v>273</v>
      </c>
      <c r="H139" s="186">
        <v>130.18299999999999</v>
      </c>
      <c r="I139" s="187"/>
      <c r="J139" s="188">
        <f>ROUND(I139*H139,2)</f>
        <v>0</v>
      </c>
      <c r="K139" s="184" t="s">
        <v>220</v>
      </c>
      <c r="L139" s="42"/>
      <c r="M139" s="189" t="s">
        <v>5</v>
      </c>
      <c r="N139" s="190" t="s">
        <v>48</v>
      </c>
      <c r="O139" s="43"/>
      <c r="P139" s="191">
        <f>O139*H139</f>
        <v>0</v>
      </c>
      <c r="Q139" s="191">
        <v>1.6899999999999998E-2</v>
      </c>
      <c r="R139" s="191">
        <f>Q139*H139</f>
        <v>2.2000926999999995</v>
      </c>
      <c r="S139" s="191">
        <v>0</v>
      </c>
      <c r="T139" s="192">
        <f>S139*H139</f>
        <v>0</v>
      </c>
      <c r="AR139" s="25" t="s">
        <v>148</v>
      </c>
      <c r="AT139" s="25" t="s">
        <v>151</v>
      </c>
      <c r="AU139" s="25" t="s">
        <v>89</v>
      </c>
      <c r="AY139" s="25" t="s">
        <v>149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25" t="s">
        <v>84</v>
      </c>
      <c r="BK139" s="193">
        <f>ROUND(I139*H139,2)</f>
        <v>0</v>
      </c>
      <c r="BL139" s="25" t="s">
        <v>148</v>
      </c>
      <c r="BM139" s="25" t="s">
        <v>529</v>
      </c>
    </row>
    <row r="140" spans="2:65" s="1" customFormat="1" ht="27">
      <c r="B140" s="42"/>
      <c r="D140" s="194" t="s">
        <v>156</v>
      </c>
      <c r="F140" s="195" t="s">
        <v>530</v>
      </c>
      <c r="I140" s="196"/>
      <c r="L140" s="42"/>
      <c r="M140" s="197"/>
      <c r="N140" s="43"/>
      <c r="O140" s="43"/>
      <c r="P140" s="43"/>
      <c r="Q140" s="43"/>
      <c r="R140" s="43"/>
      <c r="S140" s="43"/>
      <c r="T140" s="71"/>
      <c r="AT140" s="25" t="s">
        <v>156</v>
      </c>
      <c r="AU140" s="25" t="s">
        <v>89</v>
      </c>
    </row>
    <row r="141" spans="2:65" s="12" customFormat="1" ht="13.5">
      <c r="B141" s="201"/>
      <c r="D141" s="194" t="s">
        <v>223</v>
      </c>
      <c r="E141" s="202" t="s">
        <v>5</v>
      </c>
      <c r="F141" s="203" t="s">
        <v>531</v>
      </c>
      <c r="H141" s="202" t="s">
        <v>5</v>
      </c>
      <c r="I141" s="204"/>
      <c r="L141" s="201"/>
      <c r="M141" s="205"/>
      <c r="N141" s="206"/>
      <c r="O141" s="206"/>
      <c r="P141" s="206"/>
      <c r="Q141" s="206"/>
      <c r="R141" s="206"/>
      <c r="S141" s="206"/>
      <c r="T141" s="207"/>
      <c r="AT141" s="202" t="s">
        <v>223</v>
      </c>
      <c r="AU141" s="202" t="s">
        <v>89</v>
      </c>
      <c r="AV141" s="12" t="s">
        <v>84</v>
      </c>
      <c r="AW141" s="12" t="s">
        <v>40</v>
      </c>
      <c r="AX141" s="12" t="s">
        <v>77</v>
      </c>
      <c r="AY141" s="202" t="s">
        <v>149</v>
      </c>
    </row>
    <row r="142" spans="2:65" s="13" customFormat="1" ht="13.5">
      <c r="B142" s="208"/>
      <c r="D142" s="194" t="s">
        <v>223</v>
      </c>
      <c r="E142" s="209" t="s">
        <v>5</v>
      </c>
      <c r="F142" s="210" t="s">
        <v>532</v>
      </c>
      <c r="H142" s="211">
        <v>130.18299999999999</v>
      </c>
      <c r="I142" s="212"/>
      <c r="L142" s="208"/>
      <c r="M142" s="213"/>
      <c r="N142" s="214"/>
      <c r="O142" s="214"/>
      <c r="P142" s="214"/>
      <c r="Q142" s="214"/>
      <c r="R142" s="214"/>
      <c r="S142" s="214"/>
      <c r="T142" s="215"/>
      <c r="AT142" s="209" t="s">
        <v>223</v>
      </c>
      <c r="AU142" s="209" t="s">
        <v>89</v>
      </c>
      <c r="AV142" s="13" t="s">
        <v>89</v>
      </c>
      <c r="AW142" s="13" t="s">
        <v>40</v>
      </c>
      <c r="AX142" s="13" t="s">
        <v>77</v>
      </c>
      <c r="AY142" s="209" t="s">
        <v>149</v>
      </c>
    </row>
    <row r="143" spans="2:65" s="14" customFormat="1" ht="13.5">
      <c r="B143" s="216"/>
      <c r="D143" s="194" t="s">
        <v>223</v>
      </c>
      <c r="E143" s="217" t="s">
        <v>5</v>
      </c>
      <c r="F143" s="218" t="s">
        <v>226</v>
      </c>
      <c r="H143" s="219">
        <v>130.18299999999999</v>
      </c>
      <c r="I143" s="220"/>
      <c r="L143" s="216"/>
      <c r="M143" s="221"/>
      <c r="N143" s="222"/>
      <c r="O143" s="222"/>
      <c r="P143" s="222"/>
      <c r="Q143" s="222"/>
      <c r="R143" s="222"/>
      <c r="S143" s="222"/>
      <c r="T143" s="223"/>
      <c r="AT143" s="217" t="s">
        <v>223</v>
      </c>
      <c r="AU143" s="217" t="s">
        <v>89</v>
      </c>
      <c r="AV143" s="14" t="s">
        <v>148</v>
      </c>
      <c r="AW143" s="14" t="s">
        <v>40</v>
      </c>
      <c r="AX143" s="14" t="s">
        <v>84</v>
      </c>
      <c r="AY143" s="217" t="s">
        <v>149</v>
      </c>
    </row>
    <row r="144" spans="2:65" s="1" customFormat="1" ht="16.5" customHeight="1">
      <c r="B144" s="181"/>
      <c r="C144" s="182" t="s">
        <v>176</v>
      </c>
      <c r="D144" s="182" t="s">
        <v>151</v>
      </c>
      <c r="E144" s="183" t="s">
        <v>533</v>
      </c>
      <c r="F144" s="184" t="s">
        <v>534</v>
      </c>
      <c r="G144" s="185" t="s">
        <v>273</v>
      </c>
      <c r="H144" s="186">
        <v>52.222000000000001</v>
      </c>
      <c r="I144" s="187"/>
      <c r="J144" s="188">
        <f>ROUND(I144*H144,2)</f>
        <v>0</v>
      </c>
      <c r="K144" s="184" t="s">
        <v>220</v>
      </c>
      <c r="L144" s="42"/>
      <c r="M144" s="189" t="s">
        <v>5</v>
      </c>
      <c r="N144" s="190" t="s">
        <v>48</v>
      </c>
      <c r="O144" s="43"/>
      <c r="P144" s="191">
        <f>O144*H144</f>
        <v>0</v>
      </c>
      <c r="Q144" s="191">
        <v>1.67E-2</v>
      </c>
      <c r="R144" s="191">
        <f>Q144*H144</f>
        <v>0.87210739999999998</v>
      </c>
      <c r="S144" s="191">
        <v>0</v>
      </c>
      <c r="T144" s="192">
        <f>S144*H144</f>
        <v>0</v>
      </c>
      <c r="AR144" s="25" t="s">
        <v>148</v>
      </c>
      <c r="AT144" s="25" t="s">
        <v>151</v>
      </c>
      <c r="AU144" s="25" t="s">
        <v>89</v>
      </c>
      <c r="AY144" s="25" t="s">
        <v>149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25" t="s">
        <v>84</v>
      </c>
      <c r="BK144" s="193">
        <f>ROUND(I144*H144,2)</f>
        <v>0</v>
      </c>
      <c r="BL144" s="25" t="s">
        <v>148</v>
      </c>
      <c r="BM144" s="25" t="s">
        <v>535</v>
      </c>
    </row>
    <row r="145" spans="2:65" s="1" customFormat="1" ht="27">
      <c r="B145" s="42"/>
      <c r="D145" s="194" t="s">
        <v>156</v>
      </c>
      <c r="F145" s="195" t="s">
        <v>536</v>
      </c>
      <c r="I145" s="196"/>
      <c r="L145" s="42"/>
      <c r="M145" s="197"/>
      <c r="N145" s="43"/>
      <c r="O145" s="43"/>
      <c r="P145" s="43"/>
      <c r="Q145" s="43"/>
      <c r="R145" s="43"/>
      <c r="S145" s="43"/>
      <c r="T145" s="71"/>
      <c r="AT145" s="25" t="s">
        <v>156</v>
      </c>
      <c r="AU145" s="25" t="s">
        <v>89</v>
      </c>
    </row>
    <row r="146" spans="2:65" s="12" customFormat="1" ht="13.5">
      <c r="B146" s="201"/>
      <c r="D146" s="194" t="s">
        <v>223</v>
      </c>
      <c r="E146" s="202" t="s">
        <v>5</v>
      </c>
      <c r="F146" s="203" t="s">
        <v>289</v>
      </c>
      <c r="H146" s="202" t="s">
        <v>5</v>
      </c>
      <c r="I146" s="204"/>
      <c r="L146" s="201"/>
      <c r="M146" s="205"/>
      <c r="N146" s="206"/>
      <c r="O146" s="206"/>
      <c r="P146" s="206"/>
      <c r="Q146" s="206"/>
      <c r="R146" s="206"/>
      <c r="S146" s="206"/>
      <c r="T146" s="207"/>
      <c r="AT146" s="202" t="s">
        <v>223</v>
      </c>
      <c r="AU146" s="202" t="s">
        <v>89</v>
      </c>
      <c r="AV146" s="12" t="s">
        <v>84</v>
      </c>
      <c r="AW146" s="12" t="s">
        <v>40</v>
      </c>
      <c r="AX146" s="12" t="s">
        <v>77</v>
      </c>
      <c r="AY146" s="202" t="s">
        <v>149</v>
      </c>
    </row>
    <row r="147" spans="2:65" s="13" customFormat="1" ht="13.5">
      <c r="B147" s="208"/>
      <c r="D147" s="194" t="s">
        <v>223</v>
      </c>
      <c r="E147" s="209" t="s">
        <v>5</v>
      </c>
      <c r="F147" s="210" t="s">
        <v>418</v>
      </c>
      <c r="H147" s="211">
        <v>46.8</v>
      </c>
      <c r="I147" s="212"/>
      <c r="L147" s="208"/>
      <c r="M147" s="213"/>
      <c r="N147" s="214"/>
      <c r="O147" s="214"/>
      <c r="P147" s="214"/>
      <c r="Q147" s="214"/>
      <c r="R147" s="214"/>
      <c r="S147" s="214"/>
      <c r="T147" s="215"/>
      <c r="AT147" s="209" t="s">
        <v>223</v>
      </c>
      <c r="AU147" s="209" t="s">
        <v>89</v>
      </c>
      <c r="AV147" s="13" t="s">
        <v>89</v>
      </c>
      <c r="AW147" s="13" t="s">
        <v>40</v>
      </c>
      <c r="AX147" s="13" t="s">
        <v>77</v>
      </c>
      <c r="AY147" s="209" t="s">
        <v>149</v>
      </c>
    </row>
    <row r="148" spans="2:65" s="13" customFormat="1" ht="13.5">
      <c r="B148" s="208"/>
      <c r="D148" s="194" t="s">
        <v>223</v>
      </c>
      <c r="E148" s="209" t="s">
        <v>5</v>
      </c>
      <c r="F148" s="210" t="s">
        <v>419</v>
      </c>
      <c r="H148" s="211">
        <v>5.4219999999999997</v>
      </c>
      <c r="I148" s="212"/>
      <c r="L148" s="208"/>
      <c r="M148" s="213"/>
      <c r="N148" s="214"/>
      <c r="O148" s="214"/>
      <c r="P148" s="214"/>
      <c r="Q148" s="214"/>
      <c r="R148" s="214"/>
      <c r="S148" s="214"/>
      <c r="T148" s="215"/>
      <c r="AT148" s="209" t="s">
        <v>223</v>
      </c>
      <c r="AU148" s="209" t="s">
        <v>89</v>
      </c>
      <c r="AV148" s="13" t="s">
        <v>89</v>
      </c>
      <c r="AW148" s="13" t="s">
        <v>40</v>
      </c>
      <c r="AX148" s="13" t="s">
        <v>77</v>
      </c>
      <c r="AY148" s="209" t="s">
        <v>149</v>
      </c>
    </row>
    <row r="149" spans="2:65" s="14" customFormat="1" ht="13.5">
      <c r="B149" s="216"/>
      <c r="D149" s="194" t="s">
        <v>223</v>
      </c>
      <c r="E149" s="217" t="s">
        <v>5</v>
      </c>
      <c r="F149" s="218" t="s">
        <v>226</v>
      </c>
      <c r="H149" s="219">
        <v>52.222000000000001</v>
      </c>
      <c r="I149" s="220"/>
      <c r="L149" s="216"/>
      <c r="M149" s="221"/>
      <c r="N149" s="222"/>
      <c r="O149" s="222"/>
      <c r="P149" s="222"/>
      <c r="Q149" s="222"/>
      <c r="R149" s="222"/>
      <c r="S149" s="222"/>
      <c r="T149" s="223"/>
      <c r="AT149" s="217" t="s">
        <v>223</v>
      </c>
      <c r="AU149" s="217" t="s">
        <v>89</v>
      </c>
      <c r="AV149" s="14" t="s">
        <v>148</v>
      </c>
      <c r="AW149" s="14" t="s">
        <v>40</v>
      </c>
      <c r="AX149" s="14" t="s">
        <v>84</v>
      </c>
      <c r="AY149" s="217" t="s">
        <v>149</v>
      </c>
    </row>
    <row r="150" spans="2:65" s="1" customFormat="1" ht="25.5" customHeight="1">
      <c r="B150" s="181"/>
      <c r="C150" s="182" t="s">
        <v>181</v>
      </c>
      <c r="D150" s="182" t="s">
        <v>151</v>
      </c>
      <c r="E150" s="183" t="s">
        <v>537</v>
      </c>
      <c r="F150" s="184" t="s">
        <v>538</v>
      </c>
      <c r="G150" s="185" t="s">
        <v>273</v>
      </c>
      <c r="H150" s="186">
        <v>104.444</v>
      </c>
      <c r="I150" s="187"/>
      <c r="J150" s="188">
        <f>ROUND(I150*H150,2)</f>
        <v>0</v>
      </c>
      <c r="K150" s="184" t="s">
        <v>220</v>
      </c>
      <c r="L150" s="42"/>
      <c r="M150" s="189" t="s">
        <v>5</v>
      </c>
      <c r="N150" s="190" t="s">
        <v>48</v>
      </c>
      <c r="O150" s="43"/>
      <c r="P150" s="191">
        <f>O150*H150</f>
        <v>0</v>
      </c>
      <c r="Q150" s="191">
        <v>8.3000000000000001E-3</v>
      </c>
      <c r="R150" s="191">
        <f>Q150*H150</f>
        <v>0.86688520000000002</v>
      </c>
      <c r="S150" s="191">
        <v>0</v>
      </c>
      <c r="T150" s="192">
        <f>S150*H150</f>
        <v>0</v>
      </c>
      <c r="AR150" s="25" t="s">
        <v>148</v>
      </c>
      <c r="AT150" s="25" t="s">
        <v>151</v>
      </c>
      <c r="AU150" s="25" t="s">
        <v>89</v>
      </c>
      <c r="AY150" s="25" t="s">
        <v>149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25" t="s">
        <v>84</v>
      </c>
      <c r="BK150" s="193">
        <f>ROUND(I150*H150,2)</f>
        <v>0</v>
      </c>
      <c r="BL150" s="25" t="s">
        <v>148</v>
      </c>
      <c r="BM150" s="25" t="s">
        <v>539</v>
      </c>
    </row>
    <row r="151" spans="2:65" s="1" customFormat="1" ht="27">
      <c r="B151" s="42"/>
      <c r="D151" s="194" t="s">
        <v>156</v>
      </c>
      <c r="F151" s="195" t="s">
        <v>540</v>
      </c>
      <c r="I151" s="196"/>
      <c r="L151" s="42"/>
      <c r="M151" s="197"/>
      <c r="N151" s="43"/>
      <c r="O151" s="43"/>
      <c r="P151" s="43"/>
      <c r="Q151" s="43"/>
      <c r="R151" s="43"/>
      <c r="S151" s="43"/>
      <c r="T151" s="71"/>
      <c r="AT151" s="25" t="s">
        <v>156</v>
      </c>
      <c r="AU151" s="25" t="s">
        <v>89</v>
      </c>
    </row>
    <row r="152" spans="2:65" s="13" customFormat="1" ht="13.5">
      <c r="B152" s="208"/>
      <c r="D152" s="194" t="s">
        <v>223</v>
      </c>
      <c r="E152" s="209" t="s">
        <v>5</v>
      </c>
      <c r="F152" s="210" t="s">
        <v>541</v>
      </c>
      <c r="H152" s="211">
        <v>104.444</v>
      </c>
      <c r="I152" s="212"/>
      <c r="L152" s="208"/>
      <c r="M152" s="213"/>
      <c r="N152" s="214"/>
      <c r="O152" s="214"/>
      <c r="P152" s="214"/>
      <c r="Q152" s="214"/>
      <c r="R152" s="214"/>
      <c r="S152" s="214"/>
      <c r="T152" s="215"/>
      <c r="AT152" s="209" t="s">
        <v>223</v>
      </c>
      <c r="AU152" s="209" t="s">
        <v>89</v>
      </c>
      <c r="AV152" s="13" t="s">
        <v>89</v>
      </c>
      <c r="AW152" s="13" t="s">
        <v>40</v>
      </c>
      <c r="AX152" s="13" t="s">
        <v>77</v>
      </c>
      <c r="AY152" s="209" t="s">
        <v>149</v>
      </c>
    </row>
    <row r="153" spans="2:65" s="14" customFormat="1" ht="13.5">
      <c r="B153" s="216"/>
      <c r="D153" s="194" t="s">
        <v>223</v>
      </c>
      <c r="E153" s="217" t="s">
        <v>5</v>
      </c>
      <c r="F153" s="218" t="s">
        <v>226</v>
      </c>
      <c r="H153" s="219">
        <v>104.444</v>
      </c>
      <c r="I153" s="220"/>
      <c r="L153" s="216"/>
      <c r="M153" s="221"/>
      <c r="N153" s="222"/>
      <c r="O153" s="222"/>
      <c r="P153" s="222"/>
      <c r="Q153" s="222"/>
      <c r="R153" s="222"/>
      <c r="S153" s="222"/>
      <c r="T153" s="223"/>
      <c r="AT153" s="217" t="s">
        <v>223</v>
      </c>
      <c r="AU153" s="217" t="s">
        <v>89</v>
      </c>
      <c r="AV153" s="14" t="s">
        <v>148</v>
      </c>
      <c r="AW153" s="14" t="s">
        <v>40</v>
      </c>
      <c r="AX153" s="14" t="s">
        <v>84</v>
      </c>
      <c r="AY153" s="217" t="s">
        <v>149</v>
      </c>
    </row>
    <row r="154" spans="2:65" s="1" customFormat="1" ht="16.5" customHeight="1">
      <c r="B154" s="181"/>
      <c r="C154" s="182" t="s">
        <v>186</v>
      </c>
      <c r="D154" s="182" t="s">
        <v>151</v>
      </c>
      <c r="E154" s="183" t="s">
        <v>542</v>
      </c>
      <c r="F154" s="184" t="s">
        <v>543</v>
      </c>
      <c r="G154" s="185" t="s">
        <v>273</v>
      </c>
      <c r="H154" s="186">
        <v>52.222000000000001</v>
      </c>
      <c r="I154" s="187"/>
      <c r="J154" s="188">
        <f>ROUND(I154*H154,2)</f>
        <v>0</v>
      </c>
      <c r="K154" s="184" t="s">
        <v>220</v>
      </c>
      <c r="L154" s="42"/>
      <c r="M154" s="189" t="s">
        <v>5</v>
      </c>
      <c r="N154" s="190" t="s">
        <v>48</v>
      </c>
      <c r="O154" s="43"/>
      <c r="P154" s="191">
        <f>O154*H154</f>
        <v>0</v>
      </c>
      <c r="Q154" s="191">
        <v>1.7330000000000002E-2</v>
      </c>
      <c r="R154" s="191">
        <f>Q154*H154</f>
        <v>0.90500726000000009</v>
      </c>
      <c r="S154" s="191">
        <v>0</v>
      </c>
      <c r="T154" s="192">
        <f>S154*H154</f>
        <v>0</v>
      </c>
      <c r="AR154" s="25" t="s">
        <v>148</v>
      </c>
      <c r="AT154" s="25" t="s">
        <v>151</v>
      </c>
      <c r="AU154" s="25" t="s">
        <v>89</v>
      </c>
      <c r="AY154" s="25" t="s">
        <v>149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25" t="s">
        <v>84</v>
      </c>
      <c r="BK154" s="193">
        <f>ROUND(I154*H154,2)</f>
        <v>0</v>
      </c>
      <c r="BL154" s="25" t="s">
        <v>148</v>
      </c>
      <c r="BM154" s="25" t="s">
        <v>544</v>
      </c>
    </row>
    <row r="155" spans="2:65" s="1" customFormat="1" ht="27">
      <c r="B155" s="42"/>
      <c r="D155" s="194" t="s">
        <v>156</v>
      </c>
      <c r="F155" s="195" t="s">
        <v>545</v>
      </c>
      <c r="I155" s="196"/>
      <c r="L155" s="42"/>
      <c r="M155" s="197"/>
      <c r="N155" s="43"/>
      <c r="O155" s="43"/>
      <c r="P155" s="43"/>
      <c r="Q155" s="43"/>
      <c r="R155" s="43"/>
      <c r="S155" s="43"/>
      <c r="T155" s="71"/>
      <c r="AT155" s="25" t="s">
        <v>156</v>
      </c>
      <c r="AU155" s="25" t="s">
        <v>89</v>
      </c>
    </row>
    <row r="156" spans="2:65" s="1" customFormat="1" ht="25.5" customHeight="1">
      <c r="B156" s="181"/>
      <c r="C156" s="182" t="s">
        <v>191</v>
      </c>
      <c r="D156" s="182" t="s">
        <v>151</v>
      </c>
      <c r="E156" s="183" t="s">
        <v>546</v>
      </c>
      <c r="F156" s="184" t="s">
        <v>547</v>
      </c>
      <c r="G156" s="185" t="s">
        <v>273</v>
      </c>
      <c r="H156" s="186">
        <v>52.222000000000001</v>
      </c>
      <c r="I156" s="187"/>
      <c r="J156" s="188">
        <f>ROUND(I156*H156,2)</f>
        <v>0</v>
      </c>
      <c r="K156" s="184" t="s">
        <v>220</v>
      </c>
      <c r="L156" s="42"/>
      <c r="M156" s="189" t="s">
        <v>5</v>
      </c>
      <c r="N156" s="190" t="s">
        <v>48</v>
      </c>
      <c r="O156" s="43"/>
      <c r="P156" s="191">
        <f>O156*H156</f>
        <v>0</v>
      </c>
      <c r="Q156" s="191">
        <v>7.3499999999999998E-3</v>
      </c>
      <c r="R156" s="191">
        <f>Q156*H156</f>
        <v>0.3838317</v>
      </c>
      <c r="S156" s="191">
        <v>0</v>
      </c>
      <c r="T156" s="192">
        <f>S156*H156</f>
        <v>0</v>
      </c>
      <c r="AR156" s="25" t="s">
        <v>148</v>
      </c>
      <c r="AT156" s="25" t="s">
        <v>151</v>
      </c>
      <c r="AU156" s="25" t="s">
        <v>89</v>
      </c>
      <c r="AY156" s="25" t="s">
        <v>149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25" t="s">
        <v>84</v>
      </c>
      <c r="BK156" s="193">
        <f>ROUND(I156*H156,2)</f>
        <v>0</v>
      </c>
      <c r="BL156" s="25" t="s">
        <v>148</v>
      </c>
      <c r="BM156" s="25" t="s">
        <v>548</v>
      </c>
    </row>
    <row r="157" spans="2:65" s="1" customFormat="1" ht="27">
      <c r="B157" s="42"/>
      <c r="D157" s="194" t="s">
        <v>156</v>
      </c>
      <c r="F157" s="195" t="s">
        <v>549</v>
      </c>
      <c r="I157" s="196"/>
      <c r="L157" s="42"/>
      <c r="M157" s="197"/>
      <c r="N157" s="43"/>
      <c r="O157" s="43"/>
      <c r="P157" s="43"/>
      <c r="Q157" s="43"/>
      <c r="R157" s="43"/>
      <c r="S157" s="43"/>
      <c r="T157" s="71"/>
      <c r="AT157" s="25" t="s">
        <v>156</v>
      </c>
      <c r="AU157" s="25" t="s">
        <v>89</v>
      </c>
    </row>
    <row r="158" spans="2:65" s="1" customFormat="1" ht="16.5" customHeight="1">
      <c r="B158" s="181"/>
      <c r="C158" s="182" t="s">
        <v>197</v>
      </c>
      <c r="D158" s="182" t="s">
        <v>151</v>
      </c>
      <c r="E158" s="183" t="s">
        <v>550</v>
      </c>
      <c r="F158" s="184" t="s">
        <v>551</v>
      </c>
      <c r="G158" s="185" t="s">
        <v>373</v>
      </c>
      <c r="H158" s="186">
        <v>2</v>
      </c>
      <c r="I158" s="187"/>
      <c r="J158" s="188">
        <f>ROUND(I158*H158,2)</f>
        <v>0</v>
      </c>
      <c r="K158" s="184" t="s">
        <v>220</v>
      </c>
      <c r="L158" s="42"/>
      <c r="M158" s="189" t="s">
        <v>5</v>
      </c>
      <c r="N158" s="190" t="s">
        <v>48</v>
      </c>
      <c r="O158" s="43"/>
      <c r="P158" s="191">
        <f>O158*H158</f>
        <v>0</v>
      </c>
      <c r="Q158" s="191">
        <v>4.0599999999999997E-2</v>
      </c>
      <c r="R158" s="191">
        <f>Q158*H158</f>
        <v>8.1199999999999994E-2</v>
      </c>
      <c r="S158" s="191">
        <v>0</v>
      </c>
      <c r="T158" s="192">
        <f>S158*H158</f>
        <v>0</v>
      </c>
      <c r="AR158" s="25" t="s">
        <v>148</v>
      </c>
      <c r="AT158" s="25" t="s">
        <v>151</v>
      </c>
      <c r="AU158" s="25" t="s">
        <v>89</v>
      </c>
      <c r="AY158" s="25" t="s">
        <v>149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25" t="s">
        <v>84</v>
      </c>
      <c r="BK158" s="193">
        <f>ROUND(I158*H158,2)</f>
        <v>0</v>
      </c>
      <c r="BL158" s="25" t="s">
        <v>148</v>
      </c>
      <c r="BM158" s="25" t="s">
        <v>552</v>
      </c>
    </row>
    <row r="159" spans="2:65" s="1" customFormat="1" ht="13.5">
      <c r="B159" s="42"/>
      <c r="D159" s="194" t="s">
        <v>156</v>
      </c>
      <c r="F159" s="195" t="s">
        <v>553</v>
      </c>
      <c r="I159" s="196"/>
      <c r="L159" s="42"/>
      <c r="M159" s="197"/>
      <c r="N159" s="43"/>
      <c r="O159" s="43"/>
      <c r="P159" s="43"/>
      <c r="Q159" s="43"/>
      <c r="R159" s="43"/>
      <c r="S159" s="43"/>
      <c r="T159" s="71"/>
      <c r="AT159" s="25" t="s">
        <v>156</v>
      </c>
      <c r="AU159" s="25" t="s">
        <v>89</v>
      </c>
    </row>
    <row r="160" spans="2:65" s="12" customFormat="1" ht="13.5">
      <c r="B160" s="201"/>
      <c r="D160" s="194" t="s">
        <v>223</v>
      </c>
      <c r="E160" s="202" t="s">
        <v>5</v>
      </c>
      <c r="F160" s="203" t="s">
        <v>554</v>
      </c>
      <c r="H160" s="202" t="s">
        <v>5</v>
      </c>
      <c r="I160" s="204"/>
      <c r="L160" s="201"/>
      <c r="M160" s="205"/>
      <c r="N160" s="206"/>
      <c r="O160" s="206"/>
      <c r="P160" s="206"/>
      <c r="Q160" s="206"/>
      <c r="R160" s="206"/>
      <c r="S160" s="206"/>
      <c r="T160" s="207"/>
      <c r="AT160" s="202" t="s">
        <v>223</v>
      </c>
      <c r="AU160" s="202" t="s">
        <v>89</v>
      </c>
      <c r="AV160" s="12" t="s">
        <v>84</v>
      </c>
      <c r="AW160" s="12" t="s">
        <v>40</v>
      </c>
      <c r="AX160" s="12" t="s">
        <v>77</v>
      </c>
      <c r="AY160" s="202" t="s">
        <v>149</v>
      </c>
    </row>
    <row r="161" spans="2:65" s="13" customFormat="1" ht="13.5">
      <c r="B161" s="208"/>
      <c r="D161" s="194" t="s">
        <v>223</v>
      </c>
      <c r="E161" s="209" t="s">
        <v>5</v>
      </c>
      <c r="F161" s="210" t="s">
        <v>89</v>
      </c>
      <c r="H161" s="211">
        <v>2</v>
      </c>
      <c r="I161" s="212"/>
      <c r="L161" s="208"/>
      <c r="M161" s="213"/>
      <c r="N161" s="214"/>
      <c r="O161" s="214"/>
      <c r="P161" s="214"/>
      <c r="Q161" s="214"/>
      <c r="R161" s="214"/>
      <c r="S161" s="214"/>
      <c r="T161" s="215"/>
      <c r="AT161" s="209" t="s">
        <v>223</v>
      </c>
      <c r="AU161" s="209" t="s">
        <v>89</v>
      </c>
      <c r="AV161" s="13" t="s">
        <v>89</v>
      </c>
      <c r="AW161" s="13" t="s">
        <v>40</v>
      </c>
      <c r="AX161" s="13" t="s">
        <v>77</v>
      </c>
      <c r="AY161" s="209" t="s">
        <v>149</v>
      </c>
    </row>
    <row r="162" spans="2:65" s="14" customFormat="1" ht="13.5">
      <c r="B162" s="216"/>
      <c r="D162" s="194" t="s">
        <v>223</v>
      </c>
      <c r="E162" s="217" t="s">
        <v>5</v>
      </c>
      <c r="F162" s="218" t="s">
        <v>226</v>
      </c>
      <c r="H162" s="219">
        <v>2</v>
      </c>
      <c r="I162" s="220"/>
      <c r="L162" s="216"/>
      <c r="M162" s="221"/>
      <c r="N162" s="222"/>
      <c r="O162" s="222"/>
      <c r="P162" s="222"/>
      <c r="Q162" s="222"/>
      <c r="R162" s="222"/>
      <c r="S162" s="222"/>
      <c r="T162" s="223"/>
      <c r="AT162" s="217" t="s">
        <v>223</v>
      </c>
      <c r="AU162" s="217" t="s">
        <v>89</v>
      </c>
      <c r="AV162" s="14" t="s">
        <v>148</v>
      </c>
      <c r="AW162" s="14" t="s">
        <v>40</v>
      </c>
      <c r="AX162" s="14" t="s">
        <v>84</v>
      </c>
      <c r="AY162" s="217" t="s">
        <v>149</v>
      </c>
    </row>
    <row r="163" spans="2:65" s="1" customFormat="1" ht="16.5" customHeight="1">
      <c r="B163" s="181"/>
      <c r="C163" s="182" t="s">
        <v>262</v>
      </c>
      <c r="D163" s="182" t="s">
        <v>151</v>
      </c>
      <c r="E163" s="183" t="s">
        <v>555</v>
      </c>
      <c r="F163" s="184" t="s">
        <v>556</v>
      </c>
      <c r="G163" s="185" t="s">
        <v>273</v>
      </c>
      <c r="H163" s="186">
        <v>2.056</v>
      </c>
      <c r="I163" s="187"/>
      <c r="J163" s="188">
        <f>ROUND(I163*H163,2)</f>
        <v>0</v>
      </c>
      <c r="K163" s="184" t="s">
        <v>220</v>
      </c>
      <c r="L163" s="42"/>
      <c r="M163" s="189" t="s">
        <v>5</v>
      </c>
      <c r="N163" s="190" t="s">
        <v>48</v>
      </c>
      <c r="O163" s="43"/>
      <c r="P163" s="191">
        <f>O163*H163</f>
        <v>0</v>
      </c>
      <c r="Q163" s="191">
        <v>3.2730000000000002E-2</v>
      </c>
      <c r="R163" s="191">
        <f>Q163*H163</f>
        <v>6.7292879999999999E-2</v>
      </c>
      <c r="S163" s="191">
        <v>0</v>
      </c>
      <c r="T163" s="192">
        <f>S163*H163</f>
        <v>0</v>
      </c>
      <c r="AR163" s="25" t="s">
        <v>148</v>
      </c>
      <c r="AT163" s="25" t="s">
        <v>151</v>
      </c>
      <c r="AU163" s="25" t="s">
        <v>89</v>
      </c>
      <c r="AY163" s="25" t="s">
        <v>149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25" t="s">
        <v>84</v>
      </c>
      <c r="BK163" s="193">
        <f>ROUND(I163*H163,2)</f>
        <v>0</v>
      </c>
      <c r="BL163" s="25" t="s">
        <v>148</v>
      </c>
      <c r="BM163" s="25" t="s">
        <v>557</v>
      </c>
    </row>
    <row r="164" spans="2:65" s="1" customFormat="1" ht="13.5">
      <c r="B164" s="42"/>
      <c r="D164" s="194" t="s">
        <v>156</v>
      </c>
      <c r="F164" s="195" t="s">
        <v>558</v>
      </c>
      <c r="I164" s="196"/>
      <c r="L164" s="42"/>
      <c r="M164" s="197"/>
      <c r="N164" s="43"/>
      <c r="O164" s="43"/>
      <c r="P164" s="43"/>
      <c r="Q164" s="43"/>
      <c r="R164" s="43"/>
      <c r="S164" s="43"/>
      <c r="T164" s="71"/>
      <c r="AT164" s="25" t="s">
        <v>156</v>
      </c>
      <c r="AU164" s="25" t="s">
        <v>89</v>
      </c>
    </row>
    <row r="165" spans="2:65" s="12" customFormat="1" ht="13.5">
      <c r="B165" s="201"/>
      <c r="D165" s="194" t="s">
        <v>223</v>
      </c>
      <c r="E165" s="202" t="s">
        <v>5</v>
      </c>
      <c r="F165" s="203" t="s">
        <v>559</v>
      </c>
      <c r="H165" s="202" t="s">
        <v>5</v>
      </c>
      <c r="I165" s="204"/>
      <c r="L165" s="201"/>
      <c r="M165" s="205"/>
      <c r="N165" s="206"/>
      <c r="O165" s="206"/>
      <c r="P165" s="206"/>
      <c r="Q165" s="206"/>
      <c r="R165" s="206"/>
      <c r="S165" s="206"/>
      <c r="T165" s="207"/>
      <c r="AT165" s="202" t="s">
        <v>223</v>
      </c>
      <c r="AU165" s="202" t="s">
        <v>89</v>
      </c>
      <c r="AV165" s="12" t="s">
        <v>84</v>
      </c>
      <c r="AW165" s="12" t="s">
        <v>40</v>
      </c>
      <c r="AX165" s="12" t="s">
        <v>77</v>
      </c>
      <c r="AY165" s="202" t="s">
        <v>149</v>
      </c>
    </row>
    <row r="166" spans="2:65" s="13" customFormat="1" ht="13.5">
      <c r="B166" s="208"/>
      <c r="D166" s="194" t="s">
        <v>223</v>
      </c>
      <c r="E166" s="209" t="s">
        <v>5</v>
      </c>
      <c r="F166" s="210" t="s">
        <v>560</v>
      </c>
      <c r="H166" s="211">
        <v>2.056</v>
      </c>
      <c r="I166" s="212"/>
      <c r="L166" s="208"/>
      <c r="M166" s="213"/>
      <c r="N166" s="214"/>
      <c r="O166" s="214"/>
      <c r="P166" s="214"/>
      <c r="Q166" s="214"/>
      <c r="R166" s="214"/>
      <c r="S166" s="214"/>
      <c r="T166" s="215"/>
      <c r="AT166" s="209" t="s">
        <v>223</v>
      </c>
      <c r="AU166" s="209" t="s">
        <v>89</v>
      </c>
      <c r="AV166" s="13" t="s">
        <v>89</v>
      </c>
      <c r="AW166" s="13" t="s">
        <v>40</v>
      </c>
      <c r="AX166" s="13" t="s">
        <v>77</v>
      </c>
      <c r="AY166" s="209" t="s">
        <v>149</v>
      </c>
    </row>
    <row r="167" spans="2:65" s="14" customFormat="1" ht="13.5">
      <c r="B167" s="216"/>
      <c r="D167" s="194" t="s">
        <v>223</v>
      </c>
      <c r="E167" s="217" t="s">
        <v>5</v>
      </c>
      <c r="F167" s="218" t="s">
        <v>226</v>
      </c>
      <c r="H167" s="219">
        <v>2.056</v>
      </c>
      <c r="I167" s="220"/>
      <c r="L167" s="216"/>
      <c r="M167" s="221"/>
      <c r="N167" s="222"/>
      <c r="O167" s="222"/>
      <c r="P167" s="222"/>
      <c r="Q167" s="222"/>
      <c r="R167" s="222"/>
      <c r="S167" s="222"/>
      <c r="T167" s="223"/>
      <c r="AT167" s="217" t="s">
        <v>223</v>
      </c>
      <c r="AU167" s="217" t="s">
        <v>89</v>
      </c>
      <c r="AV167" s="14" t="s">
        <v>148</v>
      </c>
      <c r="AW167" s="14" t="s">
        <v>40</v>
      </c>
      <c r="AX167" s="14" t="s">
        <v>84</v>
      </c>
      <c r="AY167" s="217" t="s">
        <v>149</v>
      </c>
    </row>
    <row r="168" spans="2:65" s="1" customFormat="1" ht="16.5" customHeight="1">
      <c r="B168" s="181"/>
      <c r="C168" s="182" t="s">
        <v>266</v>
      </c>
      <c r="D168" s="182" t="s">
        <v>151</v>
      </c>
      <c r="E168" s="183" t="s">
        <v>561</v>
      </c>
      <c r="F168" s="184" t="s">
        <v>562</v>
      </c>
      <c r="G168" s="185" t="s">
        <v>273</v>
      </c>
      <c r="H168" s="186">
        <v>87.784000000000006</v>
      </c>
      <c r="I168" s="187"/>
      <c r="J168" s="188">
        <f>ROUND(I168*H168,2)</f>
        <v>0</v>
      </c>
      <c r="K168" s="184" t="s">
        <v>220</v>
      </c>
      <c r="L168" s="42"/>
      <c r="M168" s="189" t="s">
        <v>5</v>
      </c>
      <c r="N168" s="190" t="s">
        <v>48</v>
      </c>
      <c r="O168" s="43"/>
      <c r="P168" s="191">
        <f>O168*H168</f>
        <v>0</v>
      </c>
      <c r="Q168" s="191">
        <v>1.5599999999999999E-2</v>
      </c>
      <c r="R168" s="191">
        <f>Q168*H168</f>
        <v>1.3694303999999999</v>
      </c>
      <c r="S168" s="191">
        <v>0</v>
      </c>
      <c r="T168" s="192">
        <f>S168*H168</f>
        <v>0</v>
      </c>
      <c r="AR168" s="25" t="s">
        <v>148</v>
      </c>
      <c r="AT168" s="25" t="s">
        <v>151</v>
      </c>
      <c r="AU168" s="25" t="s">
        <v>89</v>
      </c>
      <c r="AY168" s="25" t="s">
        <v>149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25" t="s">
        <v>84</v>
      </c>
      <c r="BK168" s="193">
        <f>ROUND(I168*H168,2)</f>
        <v>0</v>
      </c>
      <c r="BL168" s="25" t="s">
        <v>148</v>
      </c>
      <c r="BM168" s="25" t="s">
        <v>563</v>
      </c>
    </row>
    <row r="169" spans="2:65" s="1" customFormat="1" ht="27">
      <c r="B169" s="42"/>
      <c r="D169" s="194" t="s">
        <v>156</v>
      </c>
      <c r="F169" s="195" t="s">
        <v>564</v>
      </c>
      <c r="I169" s="196"/>
      <c r="L169" s="42"/>
      <c r="M169" s="197"/>
      <c r="N169" s="43"/>
      <c r="O169" s="43"/>
      <c r="P169" s="43"/>
      <c r="Q169" s="43"/>
      <c r="R169" s="43"/>
      <c r="S169" s="43"/>
      <c r="T169" s="71"/>
      <c r="AT169" s="25" t="s">
        <v>156</v>
      </c>
      <c r="AU169" s="25" t="s">
        <v>89</v>
      </c>
    </row>
    <row r="170" spans="2:65" s="12" customFormat="1" ht="13.5">
      <c r="B170" s="201"/>
      <c r="D170" s="194" t="s">
        <v>223</v>
      </c>
      <c r="E170" s="202" t="s">
        <v>5</v>
      </c>
      <c r="F170" s="203" t="s">
        <v>531</v>
      </c>
      <c r="H170" s="202" t="s">
        <v>5</v>
      </c>
      <c r="I170" s="204"/>
      <c r="L170" s="201"/>
      <c r="M170" s="205"/>
      <c r="N170" s="206"/>
      <c r="O170" s="206"/>
      <c r="P170" s="206"/>
      <c r="Q170" s="206"/>
      <c r="R170" s="206"/>
      <c r="S170" s="206"/>
      <c r="T170" s="207"/>
      <c r="AT170" s="202" t="s">
        <v>223</v>
      </c>
      <c r="AU170" s="202" t="s">
        <v>89</v>
      </c>
      <c r="AV170" s="12" t="s">
        <v>84</v>
      </c>
      <c r="AW170" s="12" t="s">
        <v>40</v>
      </c>
      <c r="AX170" s="12" t="s">
        <v>77</v>
      </c>
      <c r="AY170" s="202" t="s">
        <v>149</v>
      </c>
    </row>
    <row r="171" spans="2:65" s="13" customFormat="1" ht="13.5">
      <c r="B171" s="208"/>
      <c r="D171" s="194" t="s">
        <v>223</v>
      </c>
      <c r="E171" s="209" t="s">
        <v>5</v>
      </c>
      <c r="F171" s="210" t="s">
        <v>565</v>
      </c>
      <c r="H171" s="211">
        <v>87.784000000000006</v>
      </c>
      <c r="I171" s="212"/>
      <c r="L171" s="208"/>
      <c r="M171" s="213"/>
      <c r="N171" s="214"/>
      <c r="O171" s="214"/>
      <c r="P171" s="214"/>
      <c r="Q171" s="214"/>
      <c r="R171" s="214"/>
      <c r="S171" s="214"/>
      <c r="T171" s="215"/>
      <c r="AT171" s="209" t="s">
        <v>223</v>
      </c>
      <c r="AU171" s="209" t="s">
        <v>89</v>
      </c>
      <c r="AV171" s="13" t="s">
        <v>89</v>
      </c>
      <c r="AW171" s="13" t="s">
        <v>40</v>
      </c>
      <c r="AX171" s="13" t="s">
        <v>77</v>
      </c>
      <c r="AY171" s="209" t="s">
        <v>149</v>
      </c>
    </row>
    <row r="172" spans="2:65" s="14" customFormat="1" ht="13.5">
      <c r="B172" s="216"/>
      <c r="D172" s="194" t="s">
        <v>223</v>
      </c>
      <c r="E172" s="217" t="s">
        <v>5</v>
      </c>
      <c r="F172" s="218" t="s">
        <v>226</v>
      </c>
      <c r="H172" s="219">
        <v>87.784000000000006</v>
      </c>
      <c r="I172" s="220"/>
      <c r="L172" s="216"/>
      <c r="M172" s="221"/>
      <c r="N172" s="222"/>
      <c r="O172" s="222"/>
      <c r="P172" s="222"/>
      <c r="Q172" s="222"/>
      <c r="R172" s="222"/>
      <c r="S172" s="222"/>
      <c r="T172" s="223"/>
      <c r="AT172" s="217" t="s">
        <v>223</v>
      </c>
      <c r="AU172" s="217" t="s">
        <v>89</v>
      </c>
      <c r="AV172" s="14" t="s">
        <v>148</v>
      </c>
      <c r="AW172" s="14" t="s">
        <v>40</v>
      </c>
      <c r="AX172" s="14" t="s">
        <v>84</v>
      </c>
      <c r="AY172" s="217" t="s">
        <v>149</v>
      </c>
    </row>
    <row r="173" spans="2:65" s="1" customFormat="1" ht="25.5" customHeight="1">
      <c r="B173" s="181"/>
      <c r="C173" s="182" t="s">
        <v>270</v>
      </c>
      <c r="D173" s="182" t="s">
        <v>151</v>
      </c>
      <c r="E173" s="183" t="s">
        <v>566</v>
      </c>
      <c r="F173" s="184" t="s">
        <v>567</v>
      </c>
      <c r="G173" s="185" t="s">
        <v>219</v>
      </c>
      <c r="H173" s="186">
        <v>1.587</v>
      </c>
      <c r="I173" s="187"/>
      <c r="J173" s="188">
        <f>ROUND(I173*H173,2)</f>
        <v>0</v>
      </c>
      <c r="K173" s="184" t="s">
        <v>220</v>
      </c>
      <c r="L173" s="42"/>
      <c r="M173" s="189" t="s">
        <v>5</v>
      </c>
      <c r="N173" s="190" t="s">
        <v>48</v>
      </c>
      <c r="O173" s="43"/>
      <c r="P173" s="191">
        <f>O173*H173</f>
        <v>0</v>
      </c>
      <c r="Q173" s="191">
        <v>2.45329</v>
      </c>
      <c r="R173" s="191">
        <f>Q173*H173</f>
        <v>3.8933712300000001</v>
      </c>
      <c r="S173" s="191">
        <v>0</v>
      </c>
      <c r="T173" s="192">
        <f>S173*H173</f>
        <v>0</v>
      </c>
      <c r="AR173" s="25" t="s">
        <v>148</v>
      </c>
      <c r="AT173" s="25" t="s">
        <v>151</v>
      </c>
      <c r="AU173" s="25" t="s">
        <v>89</v>
      </c>
      <c r="AY173" s="25" t="s">
        <v>149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25" t="s">
        <v>84</v>
      </c>
      <c r="BK173" s="193">
        <f>ROUND(I173*H173,2)</f>
        <v>0</v>
      </c>
      <c r="BL173" s="25" t="s">
        <v>148</v>
      </c>
      <c r="BM173" s="25" t="s">
        <v>568</v>
      </c>
    </row>
    <row r="174" spans="2:65" s="1" customFormat="1" ht="13.5">
      <c r="B174" s="42"/>
      <c r="D174" s="194" t="s">
        <v>156</v>
      </c>
      <c r="F174" s="195" t="s">
        <v>569</v>
      </c>
      <c r="I174" s="196"/>
      <c r="L174" s="42"/>
      <c r="M174" s="197"/>
      <c r="N174" s="43"/>
      <c r="O174" s="43"/>
      <c r="P174" s="43"/>
      <c r="Q174" s="43"/>
      <c r="R174" s="43"/>
      <c r="S174" s="43"/>
      <c r="T174" s="71"/>
      <c r="AT174" s="25" t="s">
        <v>156</v>
      </c>
      <c r="AU174" s="25" t="s">
        <v>89</v>
      </c>
    </row>
    <row r="175" spans="2:65" s="12" customFormat="1" ht="13.5">
      <c r="B175" s="201"/>
      <c r="D175" s="194" t="s">
        <v>223</v>
      </c>
      <c r="E175" s="202" t="s">
        <v>5</v>
      </c>
      <c r="F175" s="203" t="s">
        <v>570</v>
      </c>
      <c r="H175" s="202" t="s">
        <v>5</v>
      </c>
      <c r="I175" s="204"/>
      <c r="L175" s="201"/>
      <c r="M175" s="205"/>
      <c r="N175" s="206"/>
      <c r="O175" s="206"/>
      <c r="P175" s="206"/>
      <c r="Q175" s="206"/>
      <c r="R175" s="206"/>
      <c r="S175" s="206"/>
      <c r="T175" s="207"/>
      <c r="AT175" s="202" t="s">
        <v>223</v>
      </c>
      <c r="AU175" s="202" t="s">
        <v>89</v>
      </c>
      <c r="AV175" s="12" t="s">
        <v>84</v>
      </c>
      <c r="AW175" s="12" t="s">
        <v>40</v>
      </c>
      <c r="AX175" s="12" t="s">
        <v>77</v>
      </c>
      <c r="AY175" s="202" t="s">
        <v>149</v>
      </c>
    </row>
    <row r="176" spans="2:65" s="13" customFormat="1" ht="13.5">
      <c r="B176" s="208"/>
      <c r="D176" s="194" t="s">
        <v>223</v>
      </c>
      <c r="E176" s="209" t="s">
        <v>5</v>
      </c>
      <c r="F176" s="210" t="s">
        <v>571</v>
      </c>
      <c r="H176" s="211">
        <v>1.5209999999999999</v>
      </c>
      <c r="I176" s="212"/>
      <c r="L176" s="208"/>
      <c r="M176" s="213"/>
      <c r="N176" s="214"/>
      <c r="O176" s="214"/>
      <c r="P176" s="214"/>
      <c r="Q176" s="214"/>
      <c r="R176" s="214"/>
      <c r="S176" s="214"/>
      <c r="T176" s="215"/>
      <c r="AT176" s="209" t="s">
        <v>223</v>
      </c>
      <c r="AU176" s="209" t="s">
        <v>89</v>
      </c>
      <c r="AV176" s="13" t="s">
        <v>89</v>
      </c>
      <c r="AW176" s="13" t="s">
        <v>40</v>
      </c>
      <c r="AX176" s="13" t="s">
        <v>77</v>
      </c>
      <c r="AY176" s="209" t="s">
        <v>149</v>
      </c>
    </row>
    <row r="177" spans="2:65" s="13" customFormat="1" ht="13.5">
      <c r="B177" s="208"/>
      <c r="D177" s="194" t="s">
        <v>223</v>
      </c>
      <c r="E177" s="209" t="s">
        <v>5</v>
      </c>
      <c r="F177" s="210" t="s">
        <v>572</v>
      </c>
      <c r="H177" s="211">
        <v>6.6000000000000003E-2</v>
      </c>
      <c r="I177" s="212"/>
      <c r="L177" s="208"/>
      <c r="M177" s="213"/>
      <c r="N177" s="214"/>
      <c r="O177" s="214"/>
      <c r="P177" s="214"/>
      <c r="Q177" s="214"/>
      <c r="R177" s="214"/>
      <c r="S177" s="214"/>
      <c r="T177" s="215"/>
      <c r="AT177" s="209" t="s">
        <v>223</v>
      </c>
      <c r="AU177" s="209" t="s">
        <v>89</v>
      </c>
      <c r="AV177" s="13" t="s">
        <v>89</v>
      </c>
      <c r="AW177" s="13" t="s">
        <v>40</v>
      </c>
      <c r="AX177" s="13" t="s">
        <v>77</v>
      </c>
      <c r="AY177" s="209" t="s">
        <v>149</v>
      </c>
    </row>
    <row r="178" spans="2:65" s="14" customFormat="1" ht="13.5">
      <c r="B178" s="216"/>
      <c r="D178" s="194" t="s">
        <v>223</v>
      </c>
      <c r="E178" s="217" t="s">
        <v>5</v>
      </c>
      <c r="F178" s="218" t="s">
        <v>226</v>
      </c>
      <c r="H178" s="219">
        <v>1.587</v>
      </c>
      <c r="I178" s="220"/>
      <c r="L178" s="216"/>
      <c r="M178" s="221"/>
      <c r="N178" s="222"/>
      <c r="O178" s="222"/>
      <c r="P178" s="222"/>
      <c r="Q178" s="222"/>
      <c r="R178" s="222"/>
      <c r="S178" s="222"/>
      <c r="T178" s="223"/>
      <c r="AT178" s="217" t="s">
        <v>223</v>
      </c>
      <c r="AU178" s="217" t="s">
        <v>89</v>
      </c>
      <c r="AV178" s="14" t="s">
        <v>148</v>
      </c>
      <c r="AW178" s="14" t="s">
        <v>40</v>
      </c>
      <c r="AX178" s="14" t="s">
        <v>84</v>
      </c>
      <c r="AY178" s="217" t="s">
        <v>149</v>
      </c>
    </row>
    <row r="179" spans="2:65" s="1" customFormat="1" ht="16.5" customHeight="1">
      <c r="B179" s="181"/>
      <c r="C179" s="182" t="s">
        <v>280</v>
      </c>
      <c r="D179" s="182" t="s">
        <v>151</v>
      </c>
      <c r="E179" s="183" t="s">
        <v>573</v>
      </c>
      <c r="F179" s="184" t="s">
        <v>574</v>
      </c>
      <c r="G179" s="185" t="s">
        <v>219</v>
      </c>
      <c r="H179" s="186">
        <v>0.36399999999999999</v>
      </c>
      <c r="I179" s="187"/>
      <c r="J179" s="188">
        <f>ROUND(I179*H179,2)</f>
        <v>0</v>
      </c>
      <c r="K179" s="184" t="s">
        <v>220</v>
      </c>
      <c r="L179" s="42"/>
      <c r="M179" s="189" t="s">
        <v>5</v>
      </c>
      <c r="N179" s="190" t="s">
        <v>48</v>
      </c>
      <c r="O179" s="43"/>
      <c r="P179" s="191">
        <f>O179*H179</f>
        <v>0</v>
      </c>
      <c r="Q179" s="191">
        <v>2.2563399999999998</v>
      </c>
      <c r="R179" s="191">
        <f>Q179*H179</f>
        <v>0.82130775999999994</v>
      </c>
      <c r="S179" s="191">
        <v>0</v>
      </c>
      <c r="T179" s="192">
        <f>S179*H179</f>
        <v>0</v>
      </c>
      <c r="AR179" s="25" t="s">
        <v>148</v>
      </c>
      <c r="AT179" s="25" t="s">
        <v>151</v>
      </c>
      <c r="AU179" s="25" t="s">
        <v>89</v>
      </c>
      <c r="AY179" s="25" t="s">
        <v>149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25" t="s">
        <v>84</v>
      </c>
      <c r="BK179" s="193">
        <f>ROUND(I179*H179,2)</f>
        <v>0</v>
      </c>
      <c r="BL179" s="25" t="s">
        <v>148</v>
      </c>
      <c r="BM179" s="25" t="s">
        <v>575</v>
      </c>
    </row>
    <row r="180" spans="2:65" s="1" customFormat="1" ht="27">
      <c r="B180" s="42"/>
      <c r="D180" s="194" t="s">
        <v>156</v>
      </c>
      <c r="F180" s="195" t="s">
        <v>576</v>
      </c>
      <c r="I180" s="196"/>
      <c r="L180" s="42"/>
      <c r="M180" s="197"/>
      <c r="N180" s="43"/>
      <c r="O180" s="43"/>
      <c r="P180" s="43"/>
      <c r="Q180" s="43"/>
      <c r="R180" s="43"/>
      <c r="S180" s="43"/>
      <c r="T180" s="71"/>
      <c r="AT180" s="25" t="s">
        <v>156</v>
      </c>
      <c r="AU180" s="25" t="s">
        <v>89</v>
      </c>
    </row>
    <row r="181" spans="2:65" s="12" customFormat="1" ht="13.5">
      <c r="B181" s="201"/>
      <c r="D181" s="194" t="s">
        <v>223</v>
      </c>
      <c r="E181" s="202" t="s">
        <v>5</v>
      </c>
      <c r="F181" s="203" t="s">
        <v>524</v>
      </c>
      <c r="H181" s="202" t="s">
        <v>5</v>
      </c>
      <c r="I181" s="204"/>
      <c r="L181" s="201"/>
      <c r="M181" s="205"/>
      <c r="N181" s="206"/>
      <c r="O181" s="206"/>
      <c r="P181" s="206"/>
      <c r="Q181" s="206"/>
      <c r="R181" s="206"/>
      <c r="S181" s="206"/>
      <c r="T181" s="207"/>
      <c r="AT181" s="202" t="s">
        <v>223</v>
      </c>
      <c r="AU181" s="202" t="s">
        <v>89</v>
      </c>
      <c r="AV181" s="12" t="s">
        <v>84</v>
      </c>
      <c r="AW181" s="12" t="s">
        <v>40</v>
      </c>
      <c r="AX181" s="12" t="s">
        <v>77</v>
      </c>
      <c r="AY181" s="202" t="s">
        <v>149</v>
      </c>
    </row>
    <row r="182" spans="2:65" s="13" customFormat="1" ht="13.5">
      <c r="B182" s="208"/>
      <c r="D182" s="194" t="s">
        <v>223</v>
      </c>
      <c r="E182" s="209" t="s">
        <v>5</v>
      </c>
      <c r="F182" s="210" t="s">
        <v>330</v>
      </c>
      <c r="H182" s="211">
        <v>0.3</v>
      </c>
      <c r="I182" s="212"/>
      <c r="L182" s="208"/>
      <c r="M182" s="213"/>
      <c r="N182" s="214"/>
      <c r="O182" s="214"/>
      <c r="P182" s="214"/>
      <c r="Q182" s="214"/>
      <c r="R182" s="214"/>
      <c r="S182" s="214"/>
      <c r="T182" s="215"/>
      <c r="AT182" s="209" t="s">
        <v>223</v>
      </c>
      <c r="AU182" s="209" t="s">
        <v>89</v>
      </c>
      <c r="AV182" s="13" t="s">
        <v>89</v>
      </c>
      <c r="AW182" s="13" t="s">
        <v>40</v>
      </c>
      <c r="AX182" s="13" t="s">
        <v>77</v>
      </c>
      <c r="AY182" s="209" t="s">
        <v>149</v>
      </c>
    </row>
    <row r="183" spans="2:65" s="13" customFormat="1" ht="13.5">
      <c r="B183" s="208"/>
      <c r="D183" s="194" t="s">
        <v>223</v>
      </c>
      <c r="E183" s="209" t="s">
        <v>5</v>
      </c>
      <c r="F183" s="210" t="s">
        <v>525</v>
      </c>
      <c r="H183" s="211">
        <v>6.4000000000000001E-2</v>
      </c>
      <c r="I183" s="212"/>
      <c r="L183" s="208"/>
      <c r="M183" s="213"/>
      <c r="N183" s="214"/>
      <c r="O183" s="214"/>
      <c r="P183" s="214"/>
      <c r="Q183" s="214"/>
      <c r="R183" s="214"/>
      <c r="S183" s="214"/>
      <c r="T183" s="215"/>
      <c r="AT183" s="209" t="s">
        <v>223</v>
      </c>
      <c r="AU183" s="209" t="s">
        <v>89</v>
      </c>
      <c r="AV183" s="13" t="s">
        <v>89</v>
      </c>
      <c r="AW183" s="13" t="s">
        <v>40</v>
      </c>
      <c r="AX183" s="13" t="s">
        <v>77</v>
      </c>
      <c r="AY183" s="209" t="s">
        <v>149</v>
      </c>
    </row>
    <row r="184" spans="2:65" s="14" customFormat="1" ht="13.5">
      <c r="B184" s="216"/>
      <c r="D184" s="194" t="s">
        <v>223</v>
      </c>
      <c r="E184" s="217" t="s">
        <v>5</v>
      </c>
      <c r="F184" s="218" t="s">
        <v>226</v>
      </c>
      <c r="H184" s="219">
        <v>0.36399999999999999</v>
      </c>
      <c r="I184" s="220"/>
      <c r="L184" s="216"/>
      <c r="M184" s="221"/>
      <c r="N184" s="222"/>
      <c r="O184" s="222"/>
      <c r="P184" s="222"/>
      <c r="Q184" s="222"/>
      <c r="R184" s="222"/>
      <c r="S184" s="222"/>
      <c r="T184" s="223"/>
      <c r="AT184" s="217" t="s">
        <v>223</v>
      </c>
      <c r="AU184" s="217" t="s">
        <v>89</v>
      </c>
      <c r="AV184" s="14" t="s">
        <v>148</v>
      </c>
      <c r="AW184" s="14" t="s">
        <v>40</v>
      </c>
      <c r="AX184" s="14" t="s">
        <v>84</v>
      </c>
      <c r="AY184" s="217" t="s">
        <v>149</v>
      </c>
    </row>
    <row r="185" spans="2:65" s="1" customFormat="1" ht="25.5" customHeight="1">
      <c r="B185" s="181"/>
      <c r="C185" s="182" t="s">
        <v>11</v>
      </c>
      <c r="D185" s="182" t="s">
        <v>151</v>
      </c>
      <c r="E185" s="183" t="s">
        <v>577</v>
      </c>
      <c r="F185" s="184" t="s">
        <v>578</v>
      </c>
      <c r="G185" s="185" t="s">
        <v>219</v>
      </c>
      <c r="H185" s="186">
        <v>1.587</v>
      </c>
      <c r="I185" s="187"/>
      <c r="J185" s="188">
        <f>ROUND(I185*H185,2)</f>
        <v>0</v>
      </c>
      <c r="K185" s="184" t="s">
        <v>220</v>
      </c>
      <c r="L185" s="42"/>
      <c r="M185" s="189" t="s">
        <v>5</v>
      </c>
      <c r="N185" s="190" t="s">
        <v>48</v>
      </c>
      <c r="O185" s="43"/>
      <c r="P185" s="191">
        <f>O185*H185</f>
        <v>0</v>
      </c>
      <c r="Q185" s="191">
        <v>0</v>
      </c>
      <c r="R185" s="191">
        <f>Q185*H185</f>
        <v>0</v>
      </c>
      <c r="S185" s="191">
        <v>0</v>
      </c>
      <c r="T185" s="192">
        <f>S185*H185</f>
        <v>0</v>
      </c>
      <c r="AR185" s="25" t="s">
        <v>148</v>
      </c>
      <c r="AT185" s="25" t="s">
        <v>151</v>
      </c>
      <c r="AU185" s="25" t="s">
        <v>89</v>
      </c>
      <c r="AY185" s="25" t="s">
        <v>149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25" t="s">
        <v>84</v>
      </c>
      <c r="BK185" s="193">
        <f>ROUND(I185*H185,2)</f>
        <v>0</v>
      </c>
      <c r="BL185" s="25" t="s">
        <v>148</v>
      </c>
      <c r="BM185" s="25" t="s">
        <v>579</v>
      </c>
    </row>
    <row r="186" spans="2:65" s="1" customFormat="1" ht="27">
      <c r="B186" s="42"/>
      <c r="D186" s="194" t="s">
        <v>156</v>
      </c>
      <c r="F186" s="195" t="s">
        <v>580</v>
      </c>
      <c r="I186" s="196"/>
      <c r="L186" s="42"/>
      <c r="M186" s="197"/>
      <c r="N186" s="43"/>
      <c r="O186" s="43"/>
      <c r="P186" s="43"/>
      <c r="Q186" s="43"/>
      <c r="R186" s="43"/>
      <c r="S186" s="43"/>
      <c r="T186" s="71"/>
      <c r="AT186" s="25" t="s">
        <v>156</v>
      </c>
      <c r="AU186" s="25" t="s">
        <v>89</v>
      </c>
    </row>
    <row r="187" spans="2:65" s="1" customFormat="1" ht="16.5" customHeight="1">
      <c r="B187" s="181"/>
      <c r="C187" s="182" t="s">
        <v>302</v>
      </c>
      <c r="D187" s="182" t="s">
        <v>151</v>
      </c>
      <c r="E187" s="183" t="s">
        <v>581</v>
      </c>
      <c r="F187" s="184" t="s">
        <v>582</v>
      </c>
      <c r="G187" s="185" t="s">
        <v>242</v>
      </c>
      <c r="H187" s="186">
        <v>4.2999999999999997E-2</v>
      </c>
      <c r="I187" s="187"/>
      <c r="J187" s="188">
        <f>ROUND(I187*H187,2)</f>
        <v>0</v>
      </c>
      <c r="K187" s="184" t="s">
        <v>220</v>
      </c>
      <c r="L187" s="42"/>
      <c r="M187" s="189" t="s">
        <v>5</v>
      </c>
      <c r="N187" s="190" t="s">
        <v>48</v>
      </c>
      <c r="O187" s="43"/>
      <c r="P187" s="191">
        <f>O187*H187</f>
        <v>0</v>
      </c>
      <c r="Q187" s="191">
        <v>1.06277</v>
      </c>
      <c r="R187" s="191">
        <f>Q187*H187</f>
        <v>4.5699109999999994E-2</v>
      </c>
      <c r="S187" s="191">
        <v>0</v>
      </c>
      <c r="T187" s="192">
        <f>S187*H187</f>
        <v>0</v>
      </c>
      <c r="AR187" s="25" t="s">
        <v>148</v>
      </c>
      <c r="AT187" s="25" t="s">
        <v>151</v>
      </c>
      <c r="AU187" s="25" t="s">
        <v>89</v>
      </c>
      <c r="AY187" s="25" t="s">
        <v>149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25" t="s">
        <v>84</v>
      </c>
      <c r="BK187" s="193">
        <f>ROUND(I187*H187,2)</f>
        <v>0</v>
      </c>
      <c r="BL187" s="25" t="s">
        <v>148</v>
      </c>
      <c r="BM187" s="25" t="s">
        <v>583</v>
      </c>
    </row>
    <row r="188" spans="2:65" s="1" customFormat="1" ht="13.5">
      <c r="B188" s="42"/>
      <c r="D188" s="194" t="s">
        <v>156</v>
      </c>
      <c r="F188" s="195" t="s">
        <v>584</v>
      </c>
      <c r="I188" s="196"/>
      <c r="L188" s="42"/>
      <c r="M188" s="197"/>
      <c r="N188" s="43"/>
      <c r="O188" s="43"/>
      <c r="P188" s="43"/>
      <c r="Q188" s="43"/>
      <c r="R188" s="43"/>
      <c r="S188" s="43"/>
      <c r="T188" s="71"/>
      <c r="AT188" s="25" t="s">
        <v>156</v>
      </c>
      <c r="AU188" s="25" t="s">
        <v>89</v>
      </c>
    </row>
    <row r="189" spans="2:65" s="12" customFormat="1" ht="13.5">
      <c r="B189" s="201"/>
      <c r="D189" s="194" t="s">
        <v>223</v>
      </c>
      <c r="E189" s="202" t="s">
        <v>5</v>
      </c>
      <c r="F189" s="203" t="s">
        <v>570</v>
      </c>
      <c r="H189" s="202" t="s">
        <v>5</v>
      </c>
      <c r="I189" s="204"/>
      <c r="L189" s="201"/>
      <c r="M189" s="205"/>
      <c r="N189" s="206"/>
      <c r="O189" s="206"/>
      <c r="P189" s="206"/>
      <c r="Q189" s="206"/>
      <c r="R189" s="206"/>
      <c r="S189" s="206"/>
      <c r="T189" s="207"/>
      <c r="AT189" s="202" t="s">
        <v>223</v>
      </c>
      <c r="AU189" s="202" t="s">
        <v>89</v>
      </c>
      <c r="AV189" s="12" t="s">
        <v>84</v>
      </c>
      <c r="AW189" s="12" t="s">
        <v>40</v>
      </c>
      <c r="AX189" s="12" t="s">
        <v>77</v>
      </c>
      <c r="AY189" s="202" t="s">
        <v>149</v>
      </c>
    </row>
    <row r="190" spans="2:65" s="13" customFormat="1" ht="13.5">
      <c r="B190" s="208"/>
      <c r="D190" s="194" t="s">
        <v>223</v>
      </c>
      <c r="E190" s="209" t="s">
        <v>5</v>
      </c>
      <c r="F190" s="210" t="s">
        <v>585</v>
      </c>
      <c r="H190" s="211">
        <v>3.5000000000000003E-2</v>
      </c>
      <c r="I190" s="212"/>
      <c r="L190" s="208"/>
      <c r="M190" s="213"/>
      <c r="N190" s="214"/>
      <c r="O190" s="214"/>
      <c r="P190" s="214"/>
      <c r="Q190" s="214"/>
      <c r="R190" s="214"/>
      <c r="S190" s="214"/>
      <c r="T190" s="215"/>
      <c r="AT190" s="209" t="s">
        <v>223</v>
      </c>
      <c r="AU190" s="209" t="s">
        <v>89</v>
      </c>
      <c r="AV190" s="13" t="s">
        <v>89</v>
      </c>
      <c r="AW190" s="13" t="s">
        <v>40</v>
      </c>
      <c r="AX190" s="13" t="s">
        <v>77</v>
      </c>
      <c r="AY190" s="209" t="s">
        <v>149</v>
      </c>
    </row>
    <row r="191" spans="2:65" s="13" customFormat="1" ht="13.5">
      <c r="B191" s="208"/>
      <c r="D191" s="194" t="s">
        <v>223</v>
      </c>
      <c r="E191" s="209" t="s">
        <v>5</v>
      </c>
      <c r="F191" s="210" t="s">
        <v>586</v>
      </c>
      <c r="H191" s="211">
        <v>2E-3</v>
      </c>
      <c r="I191" s="212"/>
      <c r="L191" s="208"/>
      <c r="M191" s="213"/>
      <c r="N191" s="214"/>
      <c r="O191" s="214"/>
      <c r="P191" s="214"/>
      <c r="Q191" s="214"/>
      <c r="R191" s="214"/>
      <c r="S191" s="214"/>
      <c r="T191" s="215"/>
      <c r="AT191" s="209" t="s">
        <v>223</v>
      </c>
      <c r="AU191" s="209" t="s">
        <v>89</v>
      </c>
      <c r="AV191" s="13" t="s">
        <v>89</v>
      </c>
      <c r="AW191" s="13" t="s">
        <v>40</v>
      </c>
      <c r="AX191" s="13" t="s">
        <v>77</v>
      </c>
      <c r="AY191" s="209" t="s">
        <v>149</v>
      </c>
    </row>
    <row r="192" spans="2:65" s="15" customFormat="1" ht="13.5">
      <c r="B192" s="234"/>
      <c r="D192" s="194" t="s">
        <v>223</v>
      </c>
      <c r="E192" s="235" t="s">
        <v>5</v>
      </c>
      <c r="F192" s="236" t="s">
        <v>587</v>
      </c>
      <c r="H192" s="237">
        <v>3.6999999999999998E-2</v>
      </c>
      <c r="I192" s="238"/>
      <c r="L192" s="234"/>
      <c r="M192" s="239"/>
      <c r="N192" s="240"/>
      <c r="O192" s="240"/>
      <c r="P192" s="240"/>
      <c r="Q192" s="240"/>
      <c r="R192" s="240"/>
      <c r="S192" s="240"/>
      <c r="T192" s="241"/>
      <c r="AT192" s="235" t="s">
        <v>223</v>
      </c>
      <c r="AU192" s="235" t="s">
        <v>89</v>
      </c>
      <c r="AV192" s="15" t="s">
        <v>162</v>
      </c>
      <c r="AW192" s="15" t="s">
        <v>40</v>
      </c>
      <c r="AX192" s="15" t="s">
        <v>77</v>
      </c>
      <c r="AY192" s="235" t="s">
        <v>149</v>
      </c>
    </row>
    <row r="193" spans="2:65" s="13" customFormat="1" ht="13.5">
      <c r="B193" s="208"/>
      <c r="D193" s="194" t="s">
        <v>223</v>
      </c>
      <c r="E193" s="209" t="s">
        <v>5</v>
      </c>
      <c r="F193" s="210" t="s">
        <v>588</v>
      </c>
      <c r="H193" s="211">
        <v>6.0000000000000001E-3</v>
      </c>
      <c r="I193" s="212"/>
      <c r="L193" s="208"/>
      <c r="M193" s="213"/>
      <c r="N193" s="214"/>
      <c r="O193" s="214"/>
      <c r="P193" s="214"/>
      <c r="Q193" s="214"/>
      <c r="R193" s="214"/>
      <c r="S193" s="214"/>
      <c r="T193" s="215"/>
      <c r="AT193" s="209" t="s">
        <v>223</v>
      </c>
      <c r="AU193" s="209" t="s">
        <v>89</v>
      </c>
      <c r="AV193" s="13" t="s">
        <v>89</v>
      </c>
      <c r="AW193" s="13" t="s">
        <v>40</v>
      </c>
      <c r="AX193" s="13" t="s">
        <v>77</v>
      </c>
      <c r="AY193" s="209" t="s">
        <v>149</v>
      </c>
    </row>
    <row r="194" spans="2:65" s="14" customFormat="1" ht="13.5">
      <c r="B194" s="216"/>
      <c r="D194" s="194" t="s">
        <v>223</v>
      </c>
      <c r="E194" s="217" t="s">
        <v>5</v>
      </c>
      <c r="F194" s="218" t="s">
        <v>226</v>
      </c>
      <c r="H194" s="219">
        <v>4.2999999999999997E-2</v>
      </c>
      <c r="I194" s="220"/>
      <c r="L194" s="216"/>
      <c r="M194" s="221"/>
      <c r="N194" s="222"/>
      <c r="O194" s="222"/>
      <c r="P194" s="222"/>
      <c r="Q194" s="222"/>
      <c r="R194" s="222"/>
      <c r="S194" s="222"/>
      <c r="T194" s="223"/>
      <c r="AT194" s="217" t="s">
        <v>223</v>
      </c>
      <c r="AU194" s="217" t="s">
        <v>89</v>
      </c>
      <c r="AV194" s="14" t="s">
        <v>148</v>
      </c>
      <c r="AW194" s="14" t="s">
        <v>40</v>
      </c>
      <c r="AX194" s="14" t="s">
        <v>84</v>
      </c>
      <c r="AY194" s="217" t="s">
        <v>149</v>
      </c>
    </row>
    <row r="195" spans="2:65" s="1" customFormat="1" ht="16.5" customHeight="1">
      <c r="B195" s="181"/>
      <c r="C195" s="182" t="s">
        <v>311</v>
      </c>
      <c r="D195" s="182" t="s">
        <v>151</v>
      </c>
      <c r="E195" s="183" t="s">
        <v>589</v>
      </c>
      <c r="F195" s="184" t="s">
        <v>590</v>
      </c>
      <c r="G195" s="185" t="s">
        <v>373</v>
      </c>
      <c r="H195" s="186">
        <v>1</v>
      </c>
      <c r="I195" s="187"/>
      <c r="J195" s="188">
        <f>ROUND(I195*H195,2)</f>
        <v>0</v>
      </c>
      <c r="K195" s="184" t="s">
        <v>220</v>
      </c>
      <c r="L195" s="42"/>
      <c r="M195" s="189" t="s">
        <v>5</v>
      </c>
      <c r="N195" s="190" t="s">
        <v>48</v>
      </c>
      <c r="O195" s="43"/>
      <c r="P195" s="191">
        <f>O195*H195</f>
        <v>0</v>
      </c>
      <c r="Q195" s="191">
        <v>4.684E-2</v>
      </c>
      <c r="R195" s="191">
        <f>Q195*H195</f>
        <v>4.684E-2</v>
      </c>
      <c r="S195" s="191">
        <v>0</v>
      </c>
      <c r="T195" s="192">
        <f>S195*H195</f>
        <v>0</v>
      </c>
      <c r="AR195" s="25" t="s">
        <v>148</v>
      </c>
      <c r="AT195" s="25" t="s">
        <v>151</v>
      </c>
      <c r="AU195" s="25" t="s">
        <v>89</v>
      </c>
      <c r="AY195" s="25" t="s">
        <v>149</v>
      </c>
      <c r="BE195" s="193">
        <f>IF(N195="základní",J195,0)</f>
        <v>0</v>
      </c>
      <c r="BF195" s="193">
        <f>IF(N195="snížená",J195,0)</f>
        <v>0</v>
      </c>
      <c r="BG195" s="193">
        <f>IF(N195="zákl. přenesená",J195,0)</f>
        <v>0</v>
      </c>
      <c r="BH195" s="193">
        <f>IF(N195="sníž. přenesená",J195,0)</f>
        <v>0</v>
      </c>
      <c r="BI195" s="193">
        <f>IF(N195="nulová",J195,0)</f>
        <v>0</v>
      </c>
      <c r="BJ195" s="25" t="s">
        <v>84</v>
      </c>
      <c r="BK195" s="193">
        <f>ROUND(I195*H195,2)</f>
        <v>0</v>
      </c>
      <c r="BL195" s="25" t="s">
        <v>148</v>
      </c>
      <c r="BM195" s="25" t="s">
        <v>591</v>
      </c>
    </row>
    <row r="196" spans="2:65" s="1" customFormat="1" ht="27">
      <c r="B196" s="42"/>
      <c r="D196" s="194" t="s">
        <v>156</v>
      </c>
      <c r="F196" s="195" t="s">
        <v>592</v>
      </c>
      <c r="I196" s="196"/>
      <c r="L196" s="42"/>
      <c r="M196" s="197"/>
      <c r="N196" s="43"/>
      <c r="O196" s="43"/>
      <c r="P196" s="43"/>
      <c r="Q196" s="43"/>
      <c r="R196" s="43"/>
      <c r="S196" s="43"/>
      <c r="T196" s="71"/>
      <c r="AT196" s="25" t="s">
        <v>156</v>
      </c>
      <c r="AU196" s="25" t="s">
        <v>89</v>
      </c>
    </row>
    <row r="197" spans="2:65" s="11" customFormat="1" ht="29.85" customHeight="1">
      <c r="B197" s="168"/>
      <c r="D197" s="169" t="s">
        <v>76</v>
      </c>
      <c r="E197" s="179" t="s">
        <v>191</v>
      </c>
      <c r="F197" s="179" t="s">
        <v>246</v>
      </c>
      <c r="I197" s="171"/>
      <c r="J197" s="180">
        <f>BK197</f>
        <v>0</v>
      </c>
      <c r="L197" s="168"/>
      <c r="M197" s="173"/>
      <c r="N197" s="174"/>
      <c r="O197" s="174"/>
      <c r="P197" s="175">
        <f>SUM(P198:P232)</f>
        <v>0</v>
      </c>
      <c r="Q197" s="174"/>
      <c r="R197" s="175">
        <f>SUM(R198:R232)</f>
        <v>0.2404038</v>
      </c>
      <c r="S197" s="174"/>
      <c r="T197" s="176">
        <f>SUM(T198:T232)</f>
        <v>0.1</v>
      </c>
      <c r="AR197" s="169" t="s">
        <v>84</v>
      </c>
      <c r="AT197" s="177" t="s">
        <v>76</v>
      </c>
      <c r="AU197" s="177" t="s">
        <v>84</v>
      </c>
      <c r="AY197" s="169" t="s">
        <v>149</v>
      </c>
      <c r="BK197" s="178">
        <f>SUM(BK198:BK232)</f>
        <v>0</v>
      </c>
    </row>
    <row r="198" spans="2:65" s="1" customFormat="1" ht="16.5" customHeight="1">
      <c r="B198" s="181"/>
      <c r="C198" s="182" t="s">
        <v>318</v>
      </c>
      <c r="D198" s="182" t="s">
        <v>151</v>
      </c>
      <c r="E198" s="183" t="s">
        <v>247</v>
      </c>
      <c r="F198" s="184" t="s">
        <v>593</v>
      </c>
      <c r="G198" s="185" t="s">
        <v>373</v>
      </c>
      <c r="H198" s="186">
        <v>15</v>
      </c>
      <c r="I198" s="187"/>
      <c r="J198" s="188">
        <f>ROUND(I198*H198,2)</f>
        <v>0</v>
      </c>
      <c r="K198" s="184" t="s">
        <v>5</v>
      </c>
      <c r="L198" s="42"/>
      <c r="M198" s="189" t="s">
        <v>5</v>
      </c>
      <c r="N198" s="190" t="s">
        <v>48</v>
      </c>
      <c r="O198" s="43"/>
      <c r="P198" s="191">
        <f>O198*H198</f>
        <v>0</v>
      </c>
      <c r="Q198" s="191">
        <v>0</v>
      </c>
      <c r="R198" s="191">
        <f>Q198*H198</f>
        <v>0</v>
      </c>
      <c r="S198" s="191">
        <v>0</v>
      </c>
      <c r="T198" s="192">
        <f>S198*H198</f>
        <v>0</v>
      </c>
      <c r="AR198" s="25" t="s">
        <v>148</v>
      </c>
      <c r="AT198" s="25" t="s">
        <v>151</v>
      </c>
      <c r="AU198" s="25" t="s">
        <v>89</v>
      </c>
      <c r="AY198" s="25" t="s">
        <v>149</v>
      </c>
      <c r="BE198" s="193">
        <f>IF(N198="základní",J198,0)</f>
        <v>0</v>
      </c>
      <c r="BF198" s="193">
        <f>IF(N198="snížená",J198,0)</f>
        <v>0</v>
      </c>
      <c r="BG198" s="193">
        <f>IF(N198="zákl. přenesená",J198,0)</f>
        <v>0</v>
      </c>
      <c r="BH198" s="193">
        <f>IF(N198="sníž. přenesená",J198,0)</f>
        <v>0</v>
      </c>
      <c r="BI198" s="193">
        <f>IF(N198="nulová",J198,0)</f>
        <v>0</v>
      </c>
      <c r="BJ198" s="25" t="s">
        <v>84</v>
      </c>
      <c r="BK198" s="193">
        <f>ROUND(I198*H198,2)</f>
        <v>0</v>
      </c>
      <c r="BL198" s="25" t="s">
        <v>148</v>
      </c>
      <c r="BM198" s="25" t="s">
        <v>594</v>
      </c>
    </row>
    <row r="199" spans="2:65" s="1" customFormat="1" ht="16.5" customHeight="1">
      <c r="B199" s="181"/>
      <c r="C199" s="182" t="s">
        <v>325</v>
      </c>
      <c r="D199" s="182" t="s">
        <v>151</v>
      </c>
      <c r="E199" s="183" t="s">
        <v>595</v>
      </c>
      <c r="F199" s="184" t="s">
        <v>596</v>
      </c>
      <c r="G199" s="185" t="s">
        <v>154</v>
      </c>
      <c r="H199" s="186">
        <v>1</v>
      </c>
      <c r="I199" s="187"/>
      <c r="J199" s="188">
        <f>ROUND(I199*H199,2)</f>
        <v>0</v>
      </c>
      <c r="K199" s="184" t="s">
        <v>5</v>
      </c>
      <c r="L199" s="42"/>
      <c r="M199" s="189" t="s">
        <v>5</v>
      </c>
      <c r="N199" s="190" t="s">
        <v>48</v>
      </c>
      <c r="O199" s="43"/>
      <c r="P199" s="191">
        <f>O199*H199</f>
        <v>0</v>
      </c>
      <c r="Q199" s="191">
        <v>0</v>
      </c>
      <c r="R199" s="191">
        <f>Q199*H199</f>
        <v>0</v>
      </c>
      <c r="S199" s="191">
        <v>0.1</v>
      </c>
      <c r="T199" s="192">
        <f>S199*H199</f>
        <v>0.1</v>
      </c>
      <c r="AR199" s="25" t="s">
        <v>148</v>
      </c>
      <c r="AT199" s="25" t="s">
        <v>151</v>
      </c>
      <c r="AU199" s="25" t="s">
        <v>89</v>
      </c>
      <c r="AY199" s="25" t="s">
        <v>149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25" t="s">
        <v>84</v>
      </c>
      <c r="BK199" s="193">
        <f>ROUND(I199*H199,2)</f>
        <v>0</v>
      </c>
      <c r="BL199" s="25" t="s">
        <v>148</v>
      </c>
      <c r="BM199" s="25" t="s">
        <v>597</v>
      </c>
    </row>
    <row r="200" spans="2:65" s="1" customFormat="1" ht="25.5" customHeight="1">
      <c r="B200" s="181"/>
      <c r="C200" s="182" t="s">
        <v>331</v>
      </c>
      <c r="D200" s="182" t="s">
        <v>151</v>
      </c>
      <c r="E200" s="183" t="s">
        <v>271</v>
      </c>
      <c r="F200" s="184" t="s">
        <v>272</v>
      </c>
      <c r="G200" s="185" t="s">
        <v>273</v>
      </c>
      <c r="H200" s="186">
        <v>51.96</v>
      </c>
      <c r="I200" s="187"/>
      <c r="J200" s="188">
        <f>ROUND(I200*H200,2)</f>
        <v>0</v>
      </c>
      <c r="K200" s="184" t="s">
        <v>220</v>
      </c>
      <c r="L200" s="42"/>
      <c r="M200" s="189" t="s">
        <v>5</v>
      </c>
      <c r="N200" s="190" t="s">
        <v>48</v>
      </c>
      <c r="O200" s="43"/>
      <c r="P200" s="191">
        <f>O200*H200</f>
        <v>0</v>
      </c>
      <c r="Q200" s="191">
        <v>1.2999999999999999E-4</v>
      </c>
      <c r="R200" s="191">
        <f>Q200*H200</f>
        <v>6.7547999999999992E-3</v>
      </c>
      <c r="S200" s="191">
        <v>0</v>
      </c>
      <c r="T200" s="192">
        <f>S200*H200</f>
        <v>0</v>
      </c>
      <c r="AR200" s="25" t="s">
        <v>148</v>
      </c>
      <c r="AT200" s="25" t="s">
        <v>151</v>
      </c>
      <c r="AU200" s="25" t="s">
        <v>89</v>
      </c>
      <c r="AY200" s="25" t="s">
        <v>149</v>
      </c>
      <c r="BE200" s="193">
        <f>IF(N200="základní",J200,0)</f>
        <v>0</v>
      </c>
      <c r="BF200" s="193">
        <f>IF(N200="snížená",J200,0)</f>
        <v>0</v>
      </c>
      <c r="BG200" s="193">
        <f>IF(N200="zákl. přenesená",J200,0)</f>
        <v>0</v>
      </c>
      <c r="BH200" s="193">
        <f>IF(N200="sníž. přenesená",J200,0)</f>
        <v>0</v>
      </c>
      <c r="BI200" s="193">
        <f>IF(N200="nulová",J200,0)</f>
        <v>0</v>
      </c>
      <c r="BJ200" s="25" t="s">
        <v>84</v>
      </c>
      <c r="BK200" s="193">
        <f>ROUND(I200*H200,2)</f>
        <v>0</v>
      </c>
      <c r="BL200" s="25" t="s">
        <v>148</v>
      </c>
      <c r="BM200" s="25" t="s">
        <v>598</v>
      </c>
    </row>
    <row r="201" spans="2:65" s="1" customFormat="1" ht="27">
      <c r="B201" s="42"/>
      <c r="D201" s="194" t="s">
        <v>156</v>
      </c>
      <c r="F201" s="195" t="s">
        <v>275</v>
      </c>
      <c r="I201" s="196"/>
      <c r="L201" s="42"/>
      <c r="M201" s="197"/>
      <c r="N201" s="43"/>
      <c r="O201" s="43"/>
      <c r="P201" s="43"/>
      <c r="Q201" s="43"/>
      <c r="R201" s="43"/>
      <c r="S201" s="43"/>
      <c r="T201" s="71"/>
      <c r="AT201" s="25" t="s">
        <v>156</v>
      </c>
      <c r="AU201" s="25" t="s">
        <v>89</v>
      </c>
    </row>
    <row r="202" spans="2:65" s="12" customFormat="1" ht="13.5">
      <c r="B202" s="201"/>
      <c r="D202" s="194" t="s">
        <v>223</v>
      </c>
      <c r="E202" s="202" t="s">
        <v>5</v>
      </c>
      <c r="F202" s="203" t="s">
        <v>276</v>
      </c>
      <c r="H202" s="202" t="s">
        <v>5</v>
      </c>
      <c r="I202" s="204"/>
      <c r="L202" s="201"/>
      <c r="M202" s="205"/>
      <c r="N202" s="206"/>
      <c r="O202" s="206"/>
      <c r="P202" s="206"/>
      <c r="Q202" s="206"/>
      <c r="R202" s="206"/>
      <c r="S202" s="206"/>
      <c r="T202" s="207"/>
      <c r="AT202" s="202" t="s">
        <v>223</v>
      </c>
      <c r="AU202" s="202" t="s">
        <v>89</v>
      </c>
      <c r="AV202" s="12" t="s">
        <v>84</v>
      </c>
      <c r="AW202" s="12" t="s">
        <v>40</v>
      </c>
      <c r="AX202" s="12" t="s">
        <v>77</v>
      </c>
      <c r="AY202" s="202" t="s">
        <v>149</v>
      </c>
    </row>
    <row r="203" spans="2:65" s="13" customFormat="1" ht="13.5">
      <c r="B203" s="208"/>
      <c r="D203" s="194" t="s">
        <v>223</v>
      </c>
      <c r="E203" s="209" t="s">
        <v>5</v>
      </c>
      <c r="F203" s="210" t="s">
        <v>277</v>
      </c>
      <c r="H203" s="211">
        <v>21.59</v>
      </c>
      <c r="I203" s="212"/>
      <c r="L203" s="208"/>
      <c r="M203" s="213"/>
      <c r="N203" s="214"/>
      <c r="O203" s="214"/>
      <c r="P203" s="214"/>
      <c r="Q203" s="214"/>
      <c r="R203" s="214"/>
      <c r="S203" s="214"/>
      <c r="T203" s="215"/>
      <c r="AT203" s="209" t="s">
        <v>223</v>
      </c>
      <c r="AU203" s="209" t="s">
        <v>89</v>
      </c>
      <c r="AV203" s="13" t="s">
        <v>89</v>
      </c>
      <c r="AW203" s="13" t="s">
        <v>40</v>
      </c>
      <c r="AX203" s="13" t="s">
        <v>77</v>
      </c>
      <c r="AY203" s="209" t="s">
        <v>149</v>
      </c>
    </row>
    <row r="204" spans="2:65" s="12" customFormat="1" ht="13.5">
      <c r="B204" s="201"/>
      <c r="D204" s="194" t="s">
        <v>223</v>
      </c>
      <c r="E204" s="202" t="s">
        <v>5</v>
      </c>
      <c r="F204" s="203" t="s">
        <v>278</v>
      </c>
      <c r="H204" s="202" t="s">
        <v>5</v>
      </c>
      <c r="I204" s="204"/>
      <c r="L204" s="201"/>
      <c r="M204" s="205"/>
      <c r="N204" s="206"/>
      <c r="O204" s="206"/>
      <c r="P204" s="206"/>
      <c r="Q204" s="206"/>
      <c r="R204" s="206"/>
      <c r="S204" s="206"/>
      <c r="T204" s="207"/>
      <c r="AT204" s="202" t="s">
        <v>223</v>
      </c>
      <c r="AU204" s="202" t="s">
        <v>89</v>
      </c>
      <c r="AV204" s="12" t="s">
        <v>84</v>
      </c>
      <c r="AW204" s="12" t="s">
        <v>40</v>
      </c>
      <c r="AX204" s="12" t="s">
        <v>77</v>
      </c>
      <c r="AY204" s="202" t="s">
        <v>149</v>
      </c>
    </row>
    <row r="205" spans="2:65" s="13" customFormat="1" ht="13.5">
      <c r="B205" s="208"/>
      <c r="D205" s="194" t="s">
        <v>223</v>
      </c>
      <c r="E205" s="209" t="s">
        <v>5</v>
      </c>
      <c r="F205" s="210" t="s">
        <v>279</v>
      </c>
      <c r="H205" s="211">
        <v>30.37</v>
      </c>
      <c r="I205" s="212"/>
      <c r="L205" s="208"/>
      <c r="M205" s="213"/>
      <c r="N205" s="214"/>
      <c r="O205" s="214"/>
      <c r="P205" s="214"/>
      <c r="Q205" s="214"/>
      <c r="R205" s="214"/>
      <c r="S205" s="214"/>
      <c r="T205" s="215"/>
      <c r="AT205" s="209" t="s">
        <v>223</v>
      </c>
      <c r="AU205" s="209" t="s">
        <v>89</v>
      </c>
      <c r="AV205" s="13" t="s">
        <v>89</v>
      </c>
      <c r="AW205" s="13" t="s">
        <v>40</v>
      </c>
      <c r="AX205" s="13" t="s">
        <v>77</v>
      </c>
      <c r="AY205" s="209" t="s">
        <v>149</v>
      </c>
    </row>
    <row r="206" spans="2:65" s="14" customFormat="1" ht="13.5">
      <c r="B206" s="216"/>
      <c r="D206" s="194" t="s">
        <v>223</v>
      </c>
      <c r="E206" s="217" t="s">
        <v>5</v>
      </c>
      <c r="F206" s="218" t="s">
        <v>226</v>
      </c>
      <c r="H206" s="219">
        <v>51.96</v>
      </c>
      <c r="I206" s="220"/>
      <c r="L206" s="216"/>
      <c r="M206" s="221"/>
      <c r="N206" s="222"/>
      <c r="O206" s="222"/>
      <c r="P206" s="222"/>
      <c r="Q206" s="222"/>
      <c r="R206" s="222"/>
      <c r="S206" s="222"/>
      <c r="T206" s="223"/>
      <c r="AT206" s="217" t="s">
        <v>223</v>
      </c>
      <c r="AU206" s="217" t="s">
        <v>89</v>
      </c>
      <c r="AV206" s="14" t="s">
        <v>148</v>
      </c>
      <c r="AW206" s="14" t="s">
        <v>40</v>
      </c>
      <c r="AX206" s="14" t="s">
        <v>84</v>
      </c>
      <c r="AY206" s="217" t="s">
        <v>149</v>
      </c>
    </row>
    <row r="207" spans="2:65" s="1" customFormat="1" ht="25.5" customHeight="1">
      <c r="B207" s="181"/>
      <c r="C207" s="182" t="s">
        <v>10</v>
      </c>
      <c r="D207" s="182" t="s">
        <v>151</v>
      </c>
      <c r="E207" s="183" t="s">
        <v>281</v>
      </c>
      <c r="F207" s="184" t="s">
        <v>282</v>
      </c>
      <c r="G207" s="185" t="s">
        <v>273</v>
      </c>
      <c r="H207" s="186">
        <v>102.54</v>
      </c>
      <c r="I207" s="187"/>
      <c r="J207" s="188">
        <f>ROUND(I207*H207,2)</f>
        <v>0</v>
      </c>
      <c r="K207" s="184" t="s">
        <v>220</v>
      </c>
      <c r="L207" s="42"/>
      <c r="M207" s="189" t="s">
        <v>5</v>
      </c>
      <c r="N207" s="190" t="s">
        <v>48</v>
      </c>
      <c r="O207" s="43"/>
      <c r="P207" s="191">
        <f>O207*H207</f>
        <v>0</v>
      </c>
      <c r="Q207" s="191">
        <v>2.1000000000000001E-4</v>
      </c>
      <c r="R207" s="191">
        <f>Q207*H207</f>
        <v>2.1533400000000001E-2</v>
      </c>
      <c r="S207" s="191">
        <v>0</v>
      </c>
      <c r="T207" s="192">
        <f>S207*H207</f>
        <v>0</v>
      </c>
      <c r="AR207" s="25" t="s">
        <v>148</v>
      </c>
      <c r="AT207" s="25" t="s">
        <v>151</v>
      </c>
      <c r="AU207" s="25" t="s">
        <v>89</v>
      </c>
      <c r="AY207" s="25" t="s">
        <v>149</v>
      </c>
      <c r="BE207" s="193">
        <f>IF(N207="základní",J207,0)</f>
        <v>0</v>
      </c>
      <c r="BF207" s="193">
        <f>IF(N207="snížená",J207,0)</f>
        <v>0</v>
      </c>
      <c r="BG207" s="193">
        <f>IF(N207="zákl. přenesená",J207,0)</f>
        <v>0</v>
      </c>
      <c r="BH207" s="193">
        <f>IF(N207="sníž. přenesená",J207,0)</f>
        <v>0</v>
      </c>
      <c r="BI207" s="193">
        <f>IF(N207="nulová",J207,0)</f>
        <v>0</v>
      </c>
      <c r="BJ207" s="25" t="s">
        <v>84</v>
      </c>
      <c r="BK207" s="193">
        <f>ROUND(I207*H207,2)</f>
        <v>0</v>
      </c>
      <c r="BL207" s="25" t="s">
        <v>148</v>
      </c>
      <c r="BM207" s="25" t="s">
        <v>599</v>
      </c>
    </row>
    <row r="208" spans="2:65" s="1" customFormat="1" ht="27">
      <c r="B208" s="42"/>
      <c r="D208" s="194" t="s">
        <v>156</v>
      </c>
      <c r="F208" s="195" t="s">
        <v>284</v>
      </c>
      <c r="I208" s="196"/>
      <c r="L208" s="42"/>
      <c r="M208" s="197"/>
      <c r="N208" s="43"/>
      <c r="O208" s="43"/>
      <c r="P208" s="43"/>
      <c r="Q208" s="43"/>
      <c r="R208" s="43"/>
      <c r="S208" s="43"/>
      <c r="T208" s="71"/>
      <c r="AT208" s="25" t="s">
        <v>156</v>
      </c>
      <c r="AU208" s="25" t="s">
        <v>89</v>
      </c>
    </row>
    <row r="209" spans="2:65" s="12" customFormat="1" ht="13.5">
      <c r="B209" s="201"/>
      <c r="D209" s="194" t="s">
        <v>223</v>
      </c>
      <c r="E209" s="202" t="s">
        <v>5</v>
      </c>
      <c r="F209" s="203" t="s">
        <v>285</v>
      </c>
      <c r="H209" s="202" t="s">
        <v>5</v>
      </c>
      <c r="I209" s="204"/>
      <c r="L209" s="201"/>
      <c r="M209" s="205"/>
      <c r="N209" s="206"/>
      <c r="O209" s="206"/>
      <c r="P209" s="206"/>
      <c r="Q209" s="206"/>
      <c r="R209" s="206"/>
      <c r="S209" s="206"/>
      <c r="T209" s="207"/>
      <c r="AT209" s="202" t="s">
        <v>223</v>
      </c>
      <c r="AU209" s="202" t="s">
        <v>89</v>
      </c>
      <c r="AV209" s="12" t="s">
        <v>84</v>
      </c>
      <c r="AW209" s="12" t="s">
        <v>40</v>
      </c>
      <c r="AX209" s="12" t="s">
        <v>77</v>
      </c>
      <c r="AY209" s="202" t="s">
        <v>149</v>
      </c>
    </row>
    <row r="210" spans="2:65" s="13" customFormat="1" ht="13.5">
      <c r="B210" s="208"/>
      <c r="D210" s="194" t="s">
        <v>223</v>
      </c>
      <c r="E210" s="209" t="s">
        <v>5</v>
      </c>
      <c r="F210" s="210" t="s">
        <v>286</v>
      </c>
      <c r="H210" s="211">
        <v>28.15</v>
      </c>
      <c r="I210" s="212"/>
      <c r="L210" s="208"/>
      <c r="M210" s="213"/>
      <c r="N210" s="214"/>
      <c r="O210" s="214"/>
      <c r="P210" s="214"/>
      <c r="Q210" s="214"/>
      <c r="R210" s="214"/>
      <c r="S210" s="214"/>
      <c r="T210" s="215"/>
      <c r="AT210" s="209" t="s">
        <v>223</v>
      </c>
      <c r="AU210" s="209" t="s">
        <v>89</v>
      </c>
      <c r="AV210" s="13" t="s">
        <v>89</v>
      </c>
      <c r="AW210" s="13" t="s">
        <v>40</v>
      </c>
      <c r="AX210" s="13" t="s">
        <v>77</v>
      </c>
      <c r="AY210" s="209" t="s">
        <v>149</v>
      </c>
    </row>
    <row r="211" spans="2:65" s="12" customFormat="1" ht="13.5">
      <c r="B211" s="201"/>
      <c r="D211" s="194" t="s">
        <v>223</v>
      </c>
      <c r="E211" s="202" t="s">
        <v>5</v>
      </c>
      <c r="F211" s="203" t="s">
        <v>287</v>
      </c>
      <c r="H211" s="202" t="s">
        <v>5</v>
      </c>
      <c r="I211" s="204"/>
      <c r="L211" s="201"/>
      <c r="M211" s="205"/>
      <c r="N211" s="206"/>
      <c r="O211" s="206"/>
      <c r="P211" s="206"/>
      <c r="Q211" s="206"/>
      <c r="R211" s="206"/>
      <c r="S211" s="206"/>
      <c r="T211" s="207"/>
      <c r="AT211" s="202" t="s">
        <v>223</v>
      </c>
      <c r="AU211" s="202" t="s">
        <v>89</v>
      </c>
      <c r="AV211" s="12" t="s">
        <v>84</v>
      </c>
      <c r="AW211" s="12" t="s">
        <v>40</v>
      </c>
      <c r="AX211" s="12" t="s">
        <v>77</v>
      </c>
      <c r="AY211" s="202" t="s">
        <v>149</v>
      </c>
    </row>
    <row r="212" spans="2:65" s="13" customFormat="1" ht="13.5">
      <c r="B212" s="208"/>
      <c r="D212" s="194" t="s">
        <v>223</v>
      </c>
      <c r="E212" s="209" t="s">
        <v>5</v>
      </c>
      <c r="F212" s="210" t="s">
        <v>288</v>
      </c>
      <c r="H212" s="211">
        <v>49.04</v>
      </c>
      <c r="I212" s="212"/>
      <c r="L212" s="208"/>
      <c r="M212" s="213"/>
      <c r="N212" s="214"/>
      <c r="O212" s="214"/>
      <c r="P212" s="214"/>
      <c r="Q212" s="214"/>
      <c r="R212" s="214"/>
      <c r="S212" s="214"/>
      <c r="T212" s="215"/>
      <c r="AT212" s="209" t="s">
        <v>223</v>
      </c>
      <c r="AU212" s="209" t="s">
        <v>89</v>
      </c>
      <c r="AV212" s="13" t="s">
        <v>89</v>
      </c>
      <c r="AW212" s="13" t="s">
        <v>40</v>
      </c>
      <c r="AX212" s="13" t="s">
        <v>77</v>
      </c>
      <c r="AY212" s="209" t="s">
        <v>149</v>
      </c>
    </row>
    <row r="213" spans="2:65" s="12" customFormat="1" ht="13.5">
      <c r="B213" s="201"/>
      <c r="D213" s="194" t="s">
        <v>223</v>
      </c>
      <c r="E213" s="202" t="s">
        <v>5</v>
      </c>
      <c r="F213" s="203" t="s">
        <v>289</v>
      </c>
      <c r="H213" s="202" t="s">
        <v>5</v>
      </c>
      <c r="I213" s="204"/>
      <c r="L213" s="201"/>
      <c r="M213" s="205"/>
      <c r="N213" s="206"/>
      <c r="O213" s="206"/>
      <c r="P213" s="206"/>
      <c r="Q213" s="206"/>
      <c r="R213" s="206"/>
      <c r="S213" s="206"/>
      <c r="T213" s="207"/>
      <c r="AT213" s="202" t="s">
        <v>223</v>
      </c>
      <c r="AU213" s="202" t="s">
        <v>89</v>
      </c>
      <c r="AV213" s="12" t="s">
        <v>84</v>
      </c>
      <c r="AW213" s="12" t="s">
        <v>40</v>
      </c>
      <c r="AX213" s="12" t="s">
        <v>77</v>
      </c>
      <c r="AY213" s="202" t="s">
        <v>149</v>
      </c>
    </row>
    <row r="214" spans="2:65" s="13" customFormat="1" ht="13.5">
      <c r="B214" s="208"/>
      <c r="D214" s="194" t="s">
        <v>223</v>
      </c>
      <c r="E214" s="209" t="s">
        <v>5</v>
      </c>
      <c r="F214" s="210" t="s">
        <v>290</v>
      </c>
      <c r="H214" s="211">
        <v>25.35</v>
      </c>
      <c r="I214" s="212"/>
      <c r="L214" s="208"/>
      <c r="M214" s="213"/>
      <c r="N214" s="214"/>
      <c r="O214" s="214"/>
      <c r="P214" s="214"/>
      <c r="Q214" s="214"/>
      <c r="R214" s="214"/>
      <c r="S214" s="214"/>
      <c r="T214" s="215"/>
      <c r="AT214" s="209" t="s">
        <v>223</v>
      </c>
      <c r="AU214" s="209" t="s">
        <v>89</v>
      </c>
      <c r="AV214" s="13" t="s">
        <v>89</v>
      </c>
      <c r="AW214" s="13" t="s">
        <v>40</v>
      </c>
      <c r="AX214" s="13" t="s">
        <v>77</v>
      </c>
      <c r="AY214" s="209" t="s">
        <v>149</v>
      </c>
    </row>
    <row r="215" spans="2:65" s="14" customFormat="1" ht="13.5">
      <c r="B215" s="216"/>
      <c r="D215" s="194" t="s">
        <v>223</v>
      </c>
      <c r="E215" s="217" t="s">
        <v>5</v>
      </c>
      <c r="F215" s="218" t="s">
        <v>226</v>
      </c>
      <c r="H215" s="219">
        <v>102.54</v>
      </c>
      <c r="I215" s="220"/>
      <c r="L215" s="216"/>
      <c r="M215" s="221"/>
      <c r="N215" s="222"/>
      <c r="O215" s="222"/>
      <c r="P215" s="222"/>
      <c r="Q215" s="222"/>
      <c r="R215" s="222"/>
      <c r="S215" s="222"/>
      <c r="T215" s="223"/>
      <c r="AT215" s="217" t="s">
        <v>223</v>
      </c>
      <c r="AU215" s="217" t="s">
        <v>89</v>
      </c>
      <c r="AV215" s="14" t="s">
        <v>148</v>
      </c>
      <c r="AW215" s="14" t="s">
        <v>40</v>
      </c>
      <c r="AX215" s="14" t="s">
        <v>84</v>
      </c>
      <c r="AY215" s="217" t="s">
        <v>149</v>
      </c>
    </row>
    <row r="216" spans="2:65" s="1" customFormat="1" ht="16.5" customHeight="1">
      <c r="B216" s="181"/>
      <c r="C216" s="182" t="s">
        <v>345</v>
      </c>
      <c r="D216" s="182" t="s">
        <v>151</v>
      </c>
      <c r="E216" s="183" t="s">
        <v>600</v>
      </c>
      <c r="F216" s="184" t="s">
        <v>601</v>
      </c>
      <c r="G216" s="185" t="s">
        <v>273</v>
      </c>
      <c r="H216" s="186">
        <v>74.39</v>
      </c>
      <c r="I216" s="187"/>
      <c r="J216" s="188">
        <f>ROUND(I216*H216,2)</f>
        <v>0</v>
      </c>
      <c r="K216" s="184" t="s">
        <v>220</v>
      </c>
      <c r="L216" s="42"/>
      <c r="M216" s="189" t="s">
        <v>5</v>
      </c>
      <c r="N216" s="190" t="s">
        <v>48</v>
      </c>
      <c r="O216" s="43"/>
      <c r="P216" s="191">
        <f>O216*H216</f>
        <v>0</v>
      </c>
      <c r="Q216" s="191">
        <v>4.0000000000000003E-5</v>
      </c>
      <c r="R216" s="191">
        <f>Q216*H216</f>
        <v>2.9756000000000001E-3</v>
      </c>
      <c r="S216" s="191">
        <v>0</v>
      </c>
      <c r="T216" s="192">
        <f>S216*H216</f>
        <v>0</v>
      </c>
      <c r="AR216" s="25" t="s">
        <v>148</v>
      </c>
      <c r="AT216" s="25" t="s">
        <v>151</v>
      </c>
      <c r="AU216" s="25" t="s">
        <v>89</v>
      </c>
      <c r="AY216" s="25" t="s">
        <v>149</v>
      </c>
      <c r="BE216" s="193">
        <f>IF(N216="základní",J216,0)</f>
        <v>0</v>
      </c>
      <c r="BF216" s="193">
        <f>IF(N216="snížená",J216,0)</f>
        <v>0</v>
      </c>
      <c r="BG216" s="193">
        <f>IF(N216="zákl. přenesená",J216,0)</f>
        <v>0</v>
      </c>
      <c r="BH216" s="193">
        <f>IF(N216="sníž. přenesená",J216,0)</f>
        <v>0</v>
      </c>
      <c r="BI216" s="193">
        <f>IF(N216="nulová",J216,0)</f>
        <v>0</v>
      </c>
      <c r="BJ216" s="25" t="s">
        <v>84</v>
      </c>
      <c r="BK216" s="193">
        <f>ROUND(I216*H216,2)</f>
        <v>0</v>
      </c>
      <c r="BL216" s="25" t="s">
        <v>148</v>
      </c>
      <c r="BM216" s="25" t="s">
        <v>602</v>
      </c>
    </row>
    <row r="217" spans="2:65" s="1" customFormat="1" ht="27">
      <c r="B217" s="42"/>
      <c r="D217" s="194" t="s">
        <v>156</v>
      </c>
      <c r="F217" s="195" t="s">
        <v>603</v>
      </c>
      <c r="I217" s="196"/>
      <c r="L217" s="42"/>
      <c r="M217" s="197"/>
      <c r="N217" s="43"/>
      <c r="O217" s="43"/>
      <c r="P217" s="43"/>
      <c r="Q217" s="43"/>
      <c r="R217" s="43"/>
      <c r="S217" s="43"/>
      <c r="T217" s="71"/>
      <c r="AT217" s="25" t="s">
        <v>156</v>
      </c>
      <c r="AU217" s="25" t="s">
        <v>89</v>
      </c>
    </row>
    <row r="218" spans="2:65" s="12" customFormat="1" ht="13.5">
      <c r="B218" s="201"/>
      <c r="D218" s="194" t="s">
        <v>223</v>
      </c>
      <c r="E218" s="202" t="s">
        <v>5</v>
      </c>
      <c r="F218" s="203" t="s">
        <v>287</v>
      </c>
      <c r="H218" s="202" t="s">
        <v>5</v>
      </c>
      <c r="I218" s="204"/>
      <c r="L218" s="201"/>
      <c r="M218" s="205"/>
      <c r="N218" s="206"/>
      <c r="O218" s="206"/>
      <c r="P218" s="206"/>
      <c r="Q218" s="206"/>
      <c r="R218" s="206"/>
      <c r="S218" s="206"/>
      <c r="T218" s="207"/>
      <c r="AT218" s="202" t="s">
        <v>223</v>
      </c>
      <c r="AU218" s="202" t="s">
        <v>89</v>
      </c>
      <c r="AV218" s="12" t="s">
        <v>84</v>
      </c>
      <c r="AW218" s="12" t="s">
        <v>40</v>
      </c>
      <c r="AX218" s="12" t="s">
        <v>77</v>
      </c>
      <c r="AY218" s="202" t="s">
        <v>149</v>
      </c>
    </row>
    <row r="219" spans="2:65" s="13" customFormat="1" ht="13.5">
      <c r="B219" s="208"/>
      <c r="D219" s="194" t="s">
        <v>223</v>
      </c>
      <c r="E219" s="209" t="s">
        <v>5</v>
      </c>
      <c r="F219" s="210" t="s">
        <v>288</v>
      </c>
      <c r="H219" s="211">
        <v>49.04</v>
      </c>
      <c r="I219" s="212"/>
      <c r="L219" s="208"/>
      <c r="M219" s="213"/>
      <c r="N219" s="214"/>
      <c r="O219" s="214"/>
      <c r="P219" s="214"/>
      <c r="Q219" s="214"/>
      <c r="R219" s="214"/>
      <c r="S219" s="214"/>
      <c r="T219" s="215"/>
      <c r="AT219" s="209" t="s">
        <v>223</v>
      </c>
      <c r="AU219" s="209" t="s">
        <v>89</v>
      </c>
      <c r="AV219" s="13" t="s">
        <v>89</v>
      </c>
      <c r="AW219" s="13" t="s">
        <v>40</v>
      </c>
      <c r="AX219" s="13" t="s">
        <v>77</v>
      </c>
      <c r="AY219" s="209" t="s">
        <v>149</v>
      </c>
    </row>
    <row r="220" spans="2:65" s="12" customFormat="1" ht="13.5">
      <c r="B220" s="201"/>
      <c r="D220" s="194" t="s">
        <v>223</v>
      </c>
      <c r="E220" s="202" t="s">
        <v>5</v>
      </c>
      <c r="F220" s="203" t="s">
        <v>289</v>
      </c>
      <c r="H220" s="202" t="s">
        <v>5</v>
      </c>
      <c r="I220" s="204"/>
      <c r="L220" s="201"/>
      <c r="M220" s="205"/>
      <c r="N220" s="206"/>
      <c r="O220" s="206"/>
      <c r="P220" s="206"/>
      <c r="Q220" s="206"/>
      <c r="R220" s="206"/>
      <c r="S220" s="206"/>
      <c r="T220" s="207"/>
      <c r="AT220" s="202" t="s">
        <v>223</v>
      </c>
      <c r="AU220" s="202" t="s">
        <v>89</v>
      </c>
      <c r="AV220" s="12" t="s">
        <v>84</v>
      </c>
      <c r="AW220" s="12" t="s">
        <v>40</v>
      </c>
      <c r="AX220" s="12" t="s">
        <v>77</v>
      </c>
      <c r="AY220" s="202" t="s">
        <v>149</v>
      </c>
    </row>
    <row r="221" spans="2:65" s="13" customFormat="1" ht="13.5">
      <c r="B221" s="208"/>
      <c r="D221" s="194" t="s">
        <v>223</v>
      </c>
      <c r="E221" s="209" t="s">
        <v>5</v>
      </c>
      <c r="F221" s="210" t="s">
        <v>290</v>
      </c>
      <c r="H221" s="211">
        <v>25.35</v>
      </c>
      <c r="I221" s="212"/>
      <c r="L221" s="208"/>
      <c r="M221" s="213"/>
      <c r="N221" s="214"/>
      <c r="O221" s="214"/>
      <c r="P221" s="214"/>
      <c r="Q221" s="214"/>
      <c r="R221" s="214"/>
      <c r="S221" s="214"/>
      <c r="T221" s="215"/>
      <c r="AT221" s="209" t="s">
        <v>223</v>
      </c>
      <c r="AU221" s="209" t="s">
        <v>89</v>
      </c>
      <c r="AV221" s="13" t="s">
        <v>89</v>
      </c>
      <c r="AW221" s="13" t="s">
        <v>40</v>
      </c>
      <c r="AX221" s="13" t="s">
        <v>77</v>
      </c>
      <c r="AY221" s="209" t="s">
        <v>149</v>
      </c>
    </row>
    <row r="222" spans="2:65" s="14" customFormat="1" ht="13.5">
      <c r="B222" s="216"/>
      <c r="D222" s="194" t="s">
        <v>223</v>
      </c>
      <c r="E222" s="217" t="s">
        <v>5</v>
      </c>
      <c r="F222" s="218" t="s">
        <v>226</v>
      </c>
      <c r="H222" s="219">
        <v>74.39</v>
      </c>
      <c r="I222" s="220"/>
      <c r="L222" s="216"/>
      <c r="M222" s="221"/>
      <c r="N222" s="222"/>
      <c r="O222" s="222"/>
      <c r="P222" s="222"/>
      <c r="Q222" s="222"/>
      <c r="R222" s="222"/>
      <c r="S222" s="222"/>
      <c r="T222" s="223"/>
      <c r="AT222" s="217" t="s">
        <v>223</v>
      </c>
      <c r="AU222" s="217" t="s">
        <v>89</v>
      </c>
      <c r="AV222" s="14" t="s">
        <v>148</v>
      </c>
      <c r="AW222" s="14" t="s">
        <v>40</v>
      </c>
      <c r="AX222" s="14" t="s">
        <v>84</v>
      </c>
      <c r="AY222" s="217" t="s">
        <v>149</v>
      </c>
    </row>
    <row r="223" spans="2:65" s="1" customFormat="1" ht="16.5" customHeight="1">
      <c r="B223" s="181"/>
      <c r="C223" s="182" t="s">
        <v>350</v>
      </c>
      <c r="D223" s="182" t="s">
        <v>151</v>
      </c>
      <c r="E223" s="183" t="s">
        <v>604</v>
      </c>
      <c r="F223" s="184" t="s">
        <v>605</v>
      </c>
      <c r="G223" s="185" t="s">
        <v>373</v>
      </c>
      <c r="H223" s="186">
        <v>3</v>
      </c>
      <c r="I223" s="187"/>
      <c r="J223" s="188">
        <f>ROUND(I223*H223,2)</f>
        <v>0</v>
      </c>
      <c r="K223" s="184" t="s">
        <v>220</v>
      </c>
      <c r="L223" s="42"/>
      <c r="M223" s="189" t="s">
        <v>5</v>
      </c>
      <c r="N223" s="190" t="s">
        <v>48</v>
      </c>
      <c r="O223" s="43"/>
      <c r="P223" s="191">
        <f>O223*H223</f>
        <v>0</v>
      </c>
      <c r="Q223" s="191">
        <v>1.6379999999999999E-2</v>
      </c>
      <c r="R223" s="191">
        <f>Q223*H223</f>
        <v>4.9139999999999996E-2</v>
      </c>
      <c r="S223" s="191">
        <v>0</v>
      </c>
      <c r="T223" s="192">
        <f>S223*H223</f>
        <v>0</v>
      </c>
      <c r="AR223" s="25" t="s">
        <v>148</v>
      </c>
      <c r="AT223" s="25" t="s">
        <v>151</v>
      </c>
      <c r="AU223" s="25" t="s">
        <v>89</v>
      </c>
      <c r="AY223" s="25" t="s">
        <v>149</v>
      </c>
      <c r="BE223" s="193">
        <f>IF(N223="základní",J223,0)</f>
        <v>0</v>
      </c>
      <c r="BF223" s="193">
        <f>IF(N223="snížená",J223,0)</f>
        <v>0</v>
      </c>
      <c r="BG223" s="193">
        <f>IF(N223="zákl. přenesená",J223,0)</f>
        <v>0</v>
      </c>
      <c r="BH223" s="193">
        <f>IF(N223="sníž. přenesená",J223,0)</f>
        <v>0</v>
      </c>
      <c r="BI223" s="193">
        <f>IF(N223="nulová",J223,0)</f>
        <v>0</v>
      </c>
      <c r="BJ223" s="25" t="s">
        <v>84</v>
      </c>
      <c r="BK223" s="193">
        <f>ROUND(I223*H223,2)</f>
        <v>0</v>
      </c>
      <c r="BL223" s="25" t="s">
        <v>148</v>
      </c>
      <c r="BM223" s="25" t="s">
        <v>606</v>
      </c>
    </row>
    <row r="224" spans="2:65" s="1" customFormat="1" ht="13.5">
      <c r="B224" s="42"/>
      <c r="D224" s="194" t="s">
        <v>156</v>
      </c>
      <c r="F224" s="195" t="s">
        <v>605</v>
      </c>
      <c r="I224" s="196"/>
      <c r="L224" s="42"/>
      <c r="M224" s="197"/>
      <c r="N224" s="43"/>
      <c r="O224" s="43"/>
      <c r="P224" s="43"/>
      <c r="Q224" s="43"/>
      <c r="R224" s="43"/>
      <c r="S224" s="43"/>
      <c r="T224" s="71"/>
      <c r="AT224" s="25" t="s">
        <v>156</v>
      </c>
      <c r="AU224" s="25" t="s">
        <v>89</v>
      </c>
    </row>
    <row r="225" spans="2:65" s="1" customFormat="1" ht="25.5" customHeight="1">
      <c r="B225" s="181"/>
      <c r="C225" s="224" t="s">
        <v>357</v>
      </c>
      <c r="D225" s="224" t="s">
        <v>503</v>
      </c>
      <c r="E225" s="225" t="s">
        <v>607</v>
      </c>
      <c r="F225" s="226" t="s">
        <v>608</v>
      </c>
      <c r="G225" s="227" t="s">
        <v>373</v>
      </c>
      <c r="H225" s="228">
        <v>1</v>
      </c>
      <c r="I225" s="229"/>
      <c r="J225" s="230">
        <f>ROUND(I225*H225,2)</f>
        <v>0</v>
      </c>
      <c r="K225" s="226" t="s">
        <v>5</v>
      </c>
      <c r="L225" s="231"/>
      <c r="M225" s="232" t="s">
        <v>5</v>
      </c>
      <c r="N225" s="233" t="s">
        <v>48</v>
      </c>
      <c r="O225" s="43"/>
      <c r="P225" s="191">
        <f>O225*H225</f>
        <v>0</v>
      </c>
      <c r="Q225" s="191">
        <v>0</v>
      </c>
      <c r="R225" s="191">
        <f>Q225*H225</f>
        <v>0</v>
      </c>
      <c r="S225" s="191">
        <v>0</v>
      </c>
      <c r="T225" s="192">
        <f>S225*H225</f>
        <v>0</v>
      </c>
      <c r="AR225" s="25" t="s">
        <v>186</v>
      </c>
      <c r="AT225" s="25" t="s">
        <v>503</v>
      </c>
      <c r="AU225" s="25" t="s">
        <v>89</v>
      </c>
      <c r="AY225" s="25" t="s">
        <v>149</v>
      </c>
      <c r="BE225" s="193">
        <f>IF(N225="základní",J225,0)</f>
        <v>0</v>
      </c>
      <c r="BF225" s="193">
        <f>IF(N225="snížená",J225,0)</f>
        <v>0</v>
      </c>
      <c r="BG225" s="193">
        <f>IF(N225="zákl. přenesená",J225,0)</f>
        <v>0</v>
      </c>
      <c r="BH225" s="193">
        <f>IF(N225="sníž. přenesená",J225,0)</f>
        <v>0</v>
      </c>
      <c r="BI225" s="193">
        <f>IF(N225="nulová",J225,0)</f>
        <v>0</v>
      </c>
      <c r="BJ225" s="25" t="s">
        <v>84</v>
      </c>
      <c r="BK225" s="193">
        <f>ROUND(I225*H225,2)</f>
        <v>0</v>
      </c>
      <c r="BL225" s="25" t="s">
        <v>148</v>
      </c>
      <c r="BM225" s="25" t="s">
        <v>609</v>
      </c>
    </row>
    <row r="226" spans="2:65" s="1" customFormat="1" ht="25.5" customHeight="1">
      <c r="B226" s="181"/>
      <c r="C226" s="224" t="s">
        <v>363</v>
      </c>
      <c r="D226" s="224" t="s">
        <v>503</v>
      </c>
      <c r="E226" s="225" t="s">
        <v>610</v>
      </c>
      <c r="F226" s="226" t="s">
        <v>611</v>
      </c>
      <c r="G226" s="227" t="s">
        <v>373</v>
      </c>
      <c r="H226" s="228">
        <v>1</v>
      </c>
      <c r="I226" s="229"/>
      <c r="J226" s="230">
        <f>ROUND(I226*H226,2)</f>
        <v>0</v>
      </c>
      <c r="K226" s="226" t="s">
        <v>5</v>
      </c>
      <c r="L226" s="231"/>
      <c r="M226" s="232" t="s">
        <v>5</v>
      </c>
      <c r="N226" s="233" t="s">
        <v>48</v>
      </c>
      <c r="O226" s="43"/>
      <c r="P226" s="191">
        <f>O226*H226</f>
        <v>0</v>
      </c>
      <c r="Q226" s="191">
        <v>0</v>
      </c>
      <c r="R226" s="191">
        <f>Q226*H226</f>
        <v>0</v>
      </c>
      <c r="S226" s="191">
        <v>0</v>
      </c>
      <c r="T226" s="192">
        <f>S226*H226</f>
        <v>0</v>
      </c>
      <c r="AR226" s="25" t="s">
        <v>186</v>
      </c>
      <c r="AT226" s="25" t="s">
        <v>503</v>
      </c>
      <c r="AU226" s="25" t="s">
        <v>89</v>
      </c>
      <c r="AY226" s="25" t="s">
        <v>149</v>
      </c>
      <c r="BE226" s="193">
        <f>IF(N226="základní",J226,0)</f>
        <v>0</v>
      </c>
      <c r="BF226" s="193">
        <f>IF(N226="snížená",J226,0)</f>
        <v>0</v>
      </c>
      <c r="BG226" s="193">
        <f>IF(N226="zákl. přenesená",J226,0)</f>
        <v>0</v>
      </c>
      <c r="BH226" s="193">
        <f>IF(N226="sníž. přenesená",J226,0)</f>
        <v>0</v>
      </c>
      <c r="BI226" s="193">
        <f>IF(N226="nulová",J226,0)</f>
        <v>0</v>
      </c>
      <c r="BJ226" s="25" t="s">
        <v>84</v>
      </c>
      <c r="BK226" s="193">
        <f>ROUND(I226*H226,2)</f>
        <v>0</v>
      </c>
      <c r="BL226" s="25" t="s">
        <v>148</v>
      </c>
      <c r="BM226" s="25" t="s">
        <v>612</v>
      </c>
    </row>
    <row r="227" spans="2:65" s="1" customFormat="1" ht="25.5" customHeight="1">
      <c r="B227" s="181"/>
      <c r="C227" s="224" t="s">
        <v>370</v>
      </c>
      <c r="D227" s="224" t="s">
        <v>503</v>
      </c>
      <c r="E227" s="225" t="s">
        <v>613</v>
      </c>
      <c r="F227" s="226" t="s">
        <v>614</v>
      </c>
      <c r="G227" s="227" t="s">
        <v>373</v>
      </c>
      <c r="H227" s="228">
        <v>1</v>
      </c>
      <c r="I227" s="229"/>
      <c r="J227" s="230">
        <f>ROUND(I227*H227,2)</f>
        <v>0</v>
      </c>
      <c r="K227" s="226" t="s">
        <v>5</v>
      </c>
      <c r="L227" s="231"/>
      <c r="M227" s="232" t="s">
        <v>5</v>
      </c>
      <c r="N227" s="233" t="s">
        <v>48</v>
      </c>
      <c r="O227" s="43"/>
      <c r="P227" s="191">
        <f>O227*H227</f>
        <v>0</v>
      </c>
      <c r="Q227" s="191">
        <v>0</v>
      </c>
      <c r="R227" s="191">
        <f>Q227*H227</f>
        <v>0</v>
      </c>
      <c r="S227" s="191">
        <v>0</v>
      </c>
      <c r="T227" s="192">
        <f>S227*H227</f>
        <v>0</v>
      </c>
      <c r="AR227" s="25" t="s">
        <v>186</v>
      </c>
      <c r="AT227" s="25" t="s">
        <v>503</v>
      </c>
      <c r="AU227" s="25" t="s">
        <v>89</v>
      </c>
      <c r="AY227" s="25" t="s">
        <v>149</v>
      </c>
      <c r="BE227" s="193">
        <f>IF(N227="základní",J227,0)</f>
        <v>0</v>
      </c>
      <c r="BF227" s="193">
        <f>IF(N227="snížená",J227,0)</f>
        <v>0</v>
      </c>
      <c r="BG227" s="193">
        <f>IF(N227="zákl. přenesená",J227,0)</f>
        <v>0</v>
      </c>
      <c r="BH227" s="193">
        <f>IF(N227="sníž. přenesená",J227,0)</f>
        <v>0</v>
      </c>
      <c r="BI227" s="193">
        <f>IF(N227="nulová",J227,0)</f>
        <v>0</v>
      </c>
      <c r="BJ227" s="25" t="s">
        <v>84</v>
      </c>
      <c r="BK227" s="193">
        <f>ROUND(I227*H227,2)</f>
        <v>0</v>
      </c>
      <c r="BL227" s="25" t="s">
        <v>148</v>
      </c>
      <c r="BM227" s="25" t="s">
        <v>615</v>
      </c>
    </row>
    <row r="228" spans="2:65" s="1" customFormat="1" ht="16.5" customHeight="1">
      <c r="B228" s="181"/>
      <c r="C228" s="182" t="s">
        <v>376</v>
      </c>
      <c r="D228" s="182" t="s">
        <v>151</v>
      </c>
      <c r="E228" s="183" t="s">
        <v>616</v>
      </c>
      <c r="F228" s="184" t="s">
        <v>617</v>
      </c>
      <c r="G228" s="185" t="s">
        <v>373</v>
      </c>
      <c r="H228" s="186">
        <v>5</v>
      </c>
      <c r="I228" s="187"/>
      <c r="J228" s="188">
        <f>ROUND(I228*H228,2)</f>
        <v>0</v>
      </c>
      <c r="K228" s="184" t="s">
        <v>220</v>
      </c>
      <c r="L228" s="42"/>
      <c r="M228" s="189" t="s">
        <v>5</v>
      </c>
      <c r="N228" s="190" t="s">
        <v>48</v>
      </c>
      <c r="O228" s="43"/>
      <c r="P228" s="191">
        <f>O228*H228</f>
        <v>0</v>
      </c>
      <c r="Q228" s="191">
        <v>2.3400000000000001E-2</v>
      </c>
      <c r="R228" s="191">
        <f>Q228*H228</f>
        <v>0.11700000000000001</v>
      </c>
      <c r="S228" s="191">
        <v>0</v>
      </c>
      <c r="T228" s="192">
        <f>S228*H228</f>
        <v>0</v>
      </c>
      <c r="AR228" s="25" t="s">
        <v>148</v>
      </c>
      <c r="AT228" s="25" t="s">
        <v>151</v>
      </c>
      <c r="AU228" s="25" t="s">
        <v>89</v>
      </c>
      <c r="AY228" s="25" t="s">
        <v>149</v>
      </c>
      <c r="BE228" s="193">
        <f>IF(N228="základní",J228,0)</f>
        <v>0</v>
      </c>
      <c r="BF228" s="193">
        <f>IF(N228="snížená",J228,0)</f>
        <v>0</v>
      </c>
      <c r="BG228" s="193">
        <f>IF(N228="zákl. přenesená",J228,0)</f>
        <v>0</v>
      </c>
      <c r="BH228" s="193">
        <f>IF(N228="sníž. přenesená",J228,0)</f>
        <v>0</v>
      </c>
      <c r="BI228" s="193">
        <f>IF(N228="nulová",J228,0)</f>
        <v>0</v>
      </c>
      <c r="BJ228" s="25" t="s">
        <v>84</v>
      </c>
      <c r="BK228" s="193">
        <f>ROUND(I228*H228,2)</f>
        <v>0</v>
      </c>
      <c r="BL228" s="25" t="s">
        <v>148</v>
      </c>
      <c r="BM228" s="25" t="s">
        <v>618</v>
      </c>
    </row>
    <row r="229" spans="2:65" s="1" customFormat="1" ht="40.5">
      <c r="B229" s="42"/>
      <c r="D229" s="194" t="s">
        <v>156</v>
      </c>
      <c r="F229" s="195" t="s">
        <v>619</v>
      </c>
      <c r="I229" s="196"/>
      <c r="L229" s="42"/>
      <c r="M229" s="197"/>
      <c r="N229" s="43"/>
      <c r="O229" s="43"/>
      <c r="P229" s="43"/>
      <c r="Q229" s="43"/>
      <c r="R229" s="43"/>
      <c r="S229" s="43"/>
      <c r="T229" s="71"/>
      <c r="AT229" s="25" t="s">
        <v>156</v>
      </c>
      <c r="AU229" s="25" t="s">
        <v>89</v>
      </c>
    </row>
    <row r="230" spans="2:65" s="1" customFormat="1" ht="16.5" customHeight="1">
      <c r="B230" s="181"/>
      <c r="C230" s="224" t="s">
        <v>384</v>
      </c>
      <c r="D230" s="224" t="s">
        <v>503</v>
      </c>
      <c r="E230" s="225" t="s">
        <v>620</v>
      </c>
      <c r="F230" s="226" t="s">
        <v>621</v>
      </c>
      <c r="G230" s="227" t="s">
        <v>373</v>
      </c>
      <c r="H230" s="228">
        <v>3</v>
      </c>
      <c r="I230" s="229"/>
      <c r="J230" s="230">
        <f>ROUND(I230*H230,2)</f>
        <v>0</v>
      </c>
      <c r="K230" s="226" t="s">
        <v>220</v>
      </c>
      <c r="L230" s="231"/>
      <c r="M230" s="232" t="s">
        <v>5</v>
      </c>
      <c r="N230" s="233" t="s">
        <v>48</v>
      </c>
      <c r="O230" s="43"/>
      <c r="P230" s="191">
        <f>O230*H230</f>
        <v>0</v>
      </c>
      <c r="Q230" s="191">
        <v>8.9999999999999993E-3</v>
      </c>
      <c r="R230" s="191">
        <f>Q230*H230</f>
        <v>2.6999999999999996E-2</v>
      </c>
      <c r="S230" s="191">
        <v>0</v>
      </c>
      <c r="T230" s="192">
        <f>S230*H230</f>
        <v>0</v>
      </c>
      <c r="AR230" s="25" t="s">
        <v>186</v>
      </c>
      <c r="AT230" s="25" t="s">
        <v>503</v>
      </c>
      <c r="AU230" s="25" t="s">
        <v>89</v>
      </c>
      <c r="AY230" s="25" t="s">
        <v>149</v>
      </c>
      <c r="BE230" s="193">
        <f>IF(N230="základní",J230,0)</f>
        <v>0</v>
      </c>
      <c r="BF230" s="193">
        <f>IF(N230="snížená",J230,0)</f>
        <v>0</v>
      </c>
      <c r="BG230" s="193">
        <f>IF(N230="zákl. přenesená",J230,0)</f>
        <v>0</v>
      </c>
      <c r="BH230" s="193">
        <f>IF(N230="sníž. přenesená",J230,0)</f>
        <v>0</v>
      </c>
      <c r="BI230" s="193">
        <f>IF(N230="nulová",J230,0)</f>
        <v>0</v>
      </c>
      <c r="BJ230" s="25" t="s">
        <v>84</v>
      </c>
      <c r="BK230" s="193">
        <f>ROUND(I230*H230,2)</f>
        <v>0</v>
      </c>
      <c r="BL230" s="25" t="s">
        <v>148</v>
      </c>
      <c r="BM230" s="25" t="s">
        <v>622</v>
      </c>
    </row>
    <row r="231" spans="2:65" s="1" customFormat="1" ht="16.5" customHeight="1">
      <c r="B231" s="181"/>
      <c r="C231" s="224" t="s">
        <v>392</v>
      </c>
      <c r="D231" s="224" t="s">
        <v>503</v>
      </c>
      <c r="E231" s="225" t="s">
        <v>623</v>
      </c>
      <c r="F231" s="226" t="s">
        <v>624</v>
      </c>
      <c r="G231" s="227" t="s">
        <v>373</v>
      </c>
      <c r="H231" s="228">
        <v>2</v>
      </c>
      <c r="I231" s="229"/>
      <c r="J231" s="230">
        <f>ROUND(I231*H231,2)</f>
        <v>0</v>
      </c>
      <c r="K231" s="226" t="s">
        <v>220</v>
      </c>
      <c r="L231" s="231"/>
      <c r="M231" s="232" t="s">
        <v>5</v>
      </c>
      <c r="N231" s="233" t="s">
        <v>48</v>
      </c>
      <c r="O231" s="43"/>
      <c r="P231" s="191">
        <f>O231*H231</f>
        <v>0</v>
      </c>
      <c r="Q231" s="191">
        <v>8.0000000000000002E-3</v>
      </c>
      <c r="R231" s="191">
        <f>Q231*H231</f>
        <v>1.6E-2</v>
      </c>
      <c r="S231" s="191">
        <v>0</v>
      </c>
      <c r="T231" s="192">
        <f>S231*H231</f>
        <v>0</v>
      </c>
      <c r="AR231" s="25" t="s">
        <v>186</v>
      </c>
      <c r="AT231" s="25" t="s">
        <v>503</v>
      </c>
      <c r="AU231" s="25" t="s">
        <v>89</v>
      </c>
      <c r="AY231" s="25" t="s">
        <v>149</v>
      </c>
      <c r="BE231" s="193">
        <f>IF(N231="základní",J231,0)</f>
        <v>0</v>
      </c>
      <c r="BF231" s="193">
        <f>IF(N231="snížená",J231,0)</f>
        <v>0</v>
      </c>
      <c r="BG231" s="193">
        <f>IF(N231="zákl. přenesená",J231,0)</f>
        <v>0</v>
      </c>
      <c r="BH231" s="193">
        <f>IF(N231="sníž. přenesená",J231,0)</f>
        <v>0</v>
      </c>
      <c r="BI231" s="193">
        <f>IF(N231="nulová",J231,0)</f>
        <v>0</v>
      </c>
      <c r="BJ231" s="25" t="s">
        <v>84</v>
      </c>
      <c r="BK231" s="193">
        <f>ROUND(I231*H231,2)</f>
        <v>0</v>
      </c>
      <c r="BL231" s="25" t="s">
        <v>148</v>
      </c>
      <c r="BM231" s="25" t="s">
        <v>625</v>
      </c>
    </row>
    <row r="232" spans="2:65" s="1" customFormat="1" ht="13.5">
      <c r="B232" s="42"/>
      <c r="D232" s="194" t="s">
        <v>156</v>
      </c>
      <c r="F232" s="195" t="s">
        <v>626</v>
      </c>
      <c r="I232" s="196"/>
      <c r="L232" s="42"/>
      <c r="M232" s="197"/>
      <c r="N232" s="43"/>
      <c r="O232" s="43"/>
      <c r="P232" s="43"/>
      <c r="Q232" s="43"/>
      <c r="R232" s="43"/>
      <c r="S232" s="43"/>
      <c r="T232" s="71"/>
      <c r="AT232" s="25" t="s">
        <v>156</v>
      </c>
      <c r="AU232" s="25" t="s">
        <v>89</v>
      </c>
    </row>
    <row r="233" spans="2:65" s="11" customFormat="1" ht="29.85" customHeight="1">
      <c r="B233" s="168"/>
      <c r="D233" s="169" t="s">
        <v>76</v>
      </c>
      <c r="E233" s="179" t="s">
        <v>450</v>
      </c>
      <c r="F233" s="179" t="s">
        <v>451</v>
      </c>
      <c r="I233" s="171"/>
      <c r="J233" s="180">
        <f>BK233</f>
        <v>0</v>
      </c>
      <c r="L233" s="168"/>
      <c r="M233" s="173"/>
      <c r="N233" s="174"/>
      <c r="O233" s="174"/>
      <c r="P233" s="175">
        <f>SUM(P234:P235)</f>
        <v>0</v>
      </c>
      <c r="Q233" s="174"/>
      <c r="R233" s="175">
        <f>SUM(R234:R235)</f>
        <v>0</v>
      </c>
      <c r="S233" s="174"/>
      <c r="T233" s="176">
        <f>SUM(T234:T235)</f>
        <v>0</v>
      </c>
      <c r="AR233" s="169" t="s">
        <v>84</v>
      </c>
      <c r="AT233" s="177" t="s">
        <v>76</v>
      </c>
      <c r="AU233" s="177" t="s">
        <v>84</v>
      </c>
      <c r="AY233" s="169" t="s">
        <v>149</v>
      </c>
      <c r="BK233" s="178">
        <f>SUM(BK234:BK235)</f>
        <v>0</v>
      </c>
    </row>
    <row r="234" spans="2:65" s="1" customFormat="1" ht="16.5" customHeight="1">
      <c r="B234" s="181"/>
      <c r="C234" s="182" t="s">
        <v>401</v>
      </c>
      <c r="D234" s="182" t="s">
        <v>151</v>
      </c>
      <c r="E234" s="183" t="s">
        <v>453</v>
      </c>
      <c r="F234" s="184" t="s">
        <v>454</v>
      </c>
      <c r="G234" s="185" t="s">
        <v>242</v>
      </c>
      <c r="H234" s="186">
        <v>67.772999999999996</v>
      </c>
      <c r="I234" s="187"/>
      <c r="J234" s="188">
        <f>ROUND(I234*H234,2)</f>
        <v>0</v>
      </c>
      <c r="K234" s="184" t="s">
        <v>220</v>
      </c>
      <c r="L234" s="42"/>
      <c r="M234" s="189" t="s">
        <v>5</v>
      </c>
      <c r="N234" s="190" t="s">
        <v>48</v>
      </c>
      <c r="O234" s="43"/>
      <c r="P234" s="191">
        <f>O234*H234</f>
        <v>0</v>
      </c>
      <c r="Q234" s="191">
        <v>0</v>
      </c>
      <c r="R234" s="191">
        <f>Q234*H234</f>
        <v>0</v>
      </c>
      <c r="S234" s="191">
        <v>0</v>
      </c>
      <c r="T234" s="192">
        <f>S234*H234</f>
        <v>0</v>
      </c>
      <c r="AR234" s="25" t="s">
        <v>148</v>
      </c>
      <c r="AT234" s="25" t="s">
        <v>151</v>
      </c>
      <c r="AU234" s="25" t="s">
        <v>89</v>
      </c>
      <c r="AY234" s="25" t="s">
        <v>149</v>
      </c>
      <c r="BE234" s="193">
        <f>IF(N234="základní",J234,0)</f>
        <v>0</v>
      </c>
      <c r="BF234" s="193">
        <f>IF(N234="snížená",J234,0)</f>
        <v>0</v>
      </c>
      <c r="BG234" s="193">
        <f>IF(N234="zákl. přenesená",J234,0)</f>
        <v>0</v>
      </c>
      <c r="BH234" s="193">
        <f>IF(N234="sníž. přenesená",J234,0)</f>
        <v>0</v>
      </c>
      <c r="BI234" s="193">
        <f>IF(N234="nulová",J234,0)</f>
        <v>0</v>
      </c>
      <c r="BJ234" s="25" t="s">
        <v>84</v>
      </c>
      <c r="BK234" s="193">
        <f>ROUND(I234*H234,2)</f>
        <v>0</v>
      </c>
      <c r="BL234" s="25" t="s">
        <v>148</v>
      </c>
      <c r="BM234" s="25" t="s">
        <v>627</v>
      </c>
    </row>
    <row r="235" spans="2:65" s="1" customFormat="1" ht="27">
      <c r="B235" s="42"/>
      <c r="D235" s="194" t="s">
        <v>156</v>
      </c>
      <c r="F235" s="195" t="s">
        <v>456</v>
      </c>
      <c r="I235" s="196"/>
      <c r="L235" s="42"/>
      <c r="M235" s="197"/>
      <c r="N235" s="43"/>
      <c r="O235" s="43"/>
      <c r="P235" s="43"/>
      <c r="Q235" s="43"/>
      <c r="R235" s="43"/>
      <c r="S235" s="43"/>
      <c r="T235" s="71"/>
      <c r="AT235" s="25" t="s">
        <v>156</v>
      </c>
      <c r="AU235" s="25" t="s">
        <v>89</v>
      </c>
    </row>
    <row r="236" spans="2:65" s="11" customFormat="1" ht="37.35" customHeight="1">
      <c r="B236" s="168"/>
      <c r="D236" s="169" t="s">
        <v>76</v>
      </c>
      <c r="E236" s="170" t="s">
        <v>457</v>
      </c>
      <c r="F236" s="170" t="s">
        <v>458</v>
      </c>
      <c r="I236" s="171"/>
      <c r="J236" s="172">
        <f>BK236</f>
        <v>0</v>
      </c>
      <c r="L236" s="168"/>
      <c r="M236" s="173"/>
      <c r="N236" s="174"/>
      <c r="O236" s="174"/>
      <c r="P236" s="175">
        <f>P237+P249+P258+P283</f>
        <v>0</v>
      </c>
      <c r="Q236" s="174"/>
      <c r="R236" s="175">
        <f>R237+R249+R258+R283</f>
        <v>1.2812717800000002</v>
      </c>
      <c r="S236" s="174"/>
      <c r="T236" s="176">
        <f>T237+T249+T258+T283</f>
        <v>0</v>
      </c>
      <c r="AR236" s="169" t="s">
        <v>89</v>
      </c>
      <c r="AT236" s="177" t="s">
        <v>76</v>
      </c>
      <c r="AU236" s="177" t="s">
        <v>77</v>
      </c>
      <c r="AY236" s="169" t="s">
        <v>149</v>
      </c>
      <c r="BK236" s="178">
        <f>BK237+BK249+BK258+BK283</f>
        <v>0</v>
      </c>
    </row>
    <row r="237" spans="2:65" s="11" customFormat="1" ht="19.899999999999999" customHeight="1">
      <c r="B237" s="168"/>
      <c r="D237" s="169" t="s">
        <v>76</v>
      </c>
      <c r="E237" s="179" t="s">
        <v>628</v>
      </c>
      <c r="F237" s="179" t="s">
        <v>629</v>
      </c>
      <c r="I237" s="171"/>
      <c r="J237" s="180">
        <f>BK237</f>
        <v>0</v>
      </c>
      <c r="L237" s="168"/>
      <c r="M237" s="173"/>
      <c r="N237" s="174"/>
      <c r="O237" s="174"/>
      <c r="P237" s="175">
        <f>SUM(P238:P248)</f>
        <v>0</v>
      </c>
      <c r="Q237" s="174"/>
      <c r="R237" s="175">
        <f>SUM(R238:R248)</f>
        <v>0.1228524</v>
      </c>
      <c r="S237" s="174"/>
      <c r="T237" s="176">
        <f>SUM(T238:T248)</f>
        <v>0</v>
      </c>
      <c r="AR237" s="169" t="s">
        <v>89</v>
      </c>
      <c r="AT237" s="177" t="s">
        <v>76</v>
      </c>
      <c r="AU237" s="177" t="s">
        <v>84</v>
      </c>
      <c r="AY237" s="169" t="s">
        <v>149</v>
      </c>
      <c r="BK237" s="178">
        <f>SUM(BK238:BK248)</f>
        <v>0</v>
      </c>
    </row>
    <row r="238" spans="2:65" s="1" customFormat="1" ht="16.5" customHeight="1">
      <c r="B238" s="181"/>
      <c r="C238" s="182" t="s">
        <v>420</v>
      </c>
      <c r="D238" s="182" t="s">
        <v>151</v>
      </c>
      <c r="E238" s="183" t="s">
        <v>630</v>
      </c>
      <c r="F238" s="184" t="s">
        <v>631</v>
      </c>
      <c r="G238" s="185" t="s">
        <v>373</v>
      </c>
      <c r="H238" s="186">
        <v>2</v>
      </c>
      <c r="I238" s="187"/>
      <c r="J238" s="188">
        <f>ROUND(I238*H238,2)</f>
        <v>0</v>
      </c>
      <c r="K238" s="184" t="s">
        <v>220</v>
      </c>
      <c r="L238" s="42"/>
      <c r="M238" s="189" t="s">
        <v>5</v>
      </c>
      <c r="N238" s="190" t="s">
        <v>48</v>
      </c>
      <c r="O238" s="43"/>
      <c r="P238" s="191">
        <f>O238*H238</f>
        <v>0</v>
      </c>
      <c r="Q238" s="191">
        <v>0</v>
      </c>
      <c r="R238" s="191">
        <f>Q238*H238</f>
        <v>0</v>
      </c>
      <c r="S238" s="191">
        <v>0</v>
      </c>
      <c r="T238" s="192">
        <f>S238*H238</f>
        <v>0</v>
      </c>
      <c r="AR238" s="25" t="s">
        <v>302</v>
      </c>
      <c r="AT238" s="25" t="s">
        <v>151</v>
      </c>
      <c r="AU238" s="25" t="s">
        <v>89</v>
      </c>
      <c r="AY238" s="25" t="s">
        <v>149</v>
      </c>
      <c r="BE238" s="193">
        <f>IF(N238="základní",J238,0)</f>
        <v>0</v>
      </c>
      <c r="BF238" s="193">
        <f>IF(N238="snížená",J238,0)</f>
        <v>0</v>
      </c>
      <c r="BG238" s="193">
        <f>IF(N238="zákl. přenesená",J238,0)</f>
        <v>0</v>
      </c>
      <c r="BH238" s="193">
        <f>IF(N238="sníž. přenesená",J238,0)</f>
        <v>0</v>
      </c>
      <c r="BI238" s="193">
        <f>IF(N238="nulová",J238,0)</f>
        <v>0</v>
      </c>
      <c r="BJ238" s="25" t="s">
        <v>84</v>
      </c>
      <c r="BK238" s="193">
        <f>ROUND(I238*H238,2)</f>
        <v>0</v>
      </c>
      <c r="BL238" s="25" t="s">
        <v>302</v>
      </c>
      <c r="BM238" s="25" t="s">
        <v>632</v>
      </c>
    </row>
    <row r="239" spans="2:65" s="1" customFormat="1" ht="13.5">
      <c r="B239" s="42"/>
      <c r="D239" s="194" t="s">
        <v>156</v>
      </c>
      <c r="F239" s="195" t="s">
        <v>633</v>
      </c>
      <c r="I239" s="196"/>
      <c r="L239" s="42"/>
      <c r="M239" s="197"/>
      <c r="N239" s="43"/>
      <c r="O239" s="43"/>
      <c r="P239" s="43"/>
      <c r="Q239" s="43"/>
      <c r="R239" s="43"/>
      <c r="S239" s="43"/>
      <c r="T239" s="71"/>
      <c r="AT239" s="25" t="s">
        <v>156</v>
      </c>
      <c r="AU239" s="25" t="s">
        <v>89</v>
      </c>
    </row>
    <row r="240" spans="2:65" s="1" customFormat="1" ht="16.5" customHeight="1">
      <c r="B240" s="181"/>
      <c r="C240" s="224" t="s">
        <v>429</v>
      </c>
      <c r="D240" s="224" t="s">
        <v>503</v>
      </c>
      <c r="E240" s="225" t="s">
        <v>634</v>
      </c>
      <c r="F240" s="226" t="s">
        <v>635</v>
      </c>
      <c r="G240" s="227" t="s">
        <v>373</v>
      </c>
      <c r="H240" s="228">
        <v>2</v>
      </c>
      <c r="I240" s="229"/>
      <c r="J240" s="230">
        <f>ROUND(I240*H240,2)</f>
        <v>0</v>
      </c>
      <c r="K240" s="226" t="s">
        <v>5</v>
      </c>
      <c r="L240" s="231"/>
      <c r="M240" s="232" t="s">
        <v>5</v>
      </c>
      <c r="N240" s="233" t="s">
        <v>48</v>
      </c>
      <c r="O240" s="43"/>
      <c r="P240" s="191">
        <f>O240*H240</f>
        <v>0</v>
      </c>
      <c r="Q240" s="191">
        <v>0</v>
      </c>
      <c r="R240" s="191">
        <f>Q240*H240</f>
        <v>0</v>
      </c>
      <c r="S240" s="191">
        <v>0</v>
      </c>
      <c r="T240" s="192">
        <f>S240*H240</f>
        <v>0</v>
      </c>
      <c r="AR240" s="25" t="s">
        <v>429</v>
      </c>
      <c r="AT240" s="25" t="s">
        <v>503</v>
      </c>
      <c r="AU240" s="25" t="s">
        <v>89</v>
      </c>
      <c r="AY240" s="25" t="s">
        <v>149</v>
      </c>
      <c r="BE240" s="193">
        <f>IF(N240="základní",J240,0)</f>
        <v>0</v>
      </c>
      <c r="BF240" s="193">
        <f>IF(N240="snížená",J240,0)</f>
        <v>0</v>
      </c>
      <c r="BG240" s="193">
        <f>IF(N240="zákl. přenesená",J240,0)</f>
        <v>0</v>
      </c>
      <c r="BH240" s="193">
        <f>IF(N240="sníž. přenesená",J240,0)</f>
        <v>0</v>
      </c>
      <c r="BI240" s="193">
        <f>IF(N240="nulová",J240,0)</f>
        <v>0</v>
      </c>
      <c r="BJ240" s="25" t="s">
        <v>84</v>
      </c>
      <c r="BK240" s="193">
        <f>ROUND(I240*H240,2)</f>
        <v>0</v>
      </c>
      <c r="BL240" s="25" t="s">
        <v>302</v>
      </c>
      <c r="BM240" s="25" t="s">
        <v>636</v>
      </c>
    </row>
    <row r="241" spans="2:65" s="1" customFormat="1" ht="13.5">
      <c r="B241" s="42"/>
      <c r="D241" s="194" t="s">
        <v>156</v>
      </c>
      <c r="F241" s="195" t="s">
        <v>635</v>
      </c>
      <c r="I241" s="196"/>
      <c r="L241" s="42"/>
      <c r="M241" s="197"/>
      <c r="N241" s="43"/>
      <c r="O241" s="43"/>
      <c r="P241" s="43"/>
      <c r="Q241" s="43"/>
      <c r="R241" s="43"/>
      <c r="S241" s="43"/>
      <c r="T241" s="71"/>
      <c r="AT241" s="25" t="s">
        <v>156</v>
      </c>
      <c r="AU241" s="25" t="s">
        <v>89</v>
      </c>
    </row>
    <row r="242" spans="2:65" s="1" customFormat="1" ht="16.5" customHeight="1">
      <c r="B242" s="181"/>
      <c r="C242" s="182" t="s">
        <v>434</v>
      </c>
      <c r="D242" s="182" t="s">
        <v>151</v>
      </c>
      <c r="E242" s="183" t="s">
        <v>637</v>
      </c>
      <c r="F242" s="184" t="s">
        <v>638</v>
      </c>
      <c r="G242" s="185" t="s">
        <v>379</v>
      </c>
      <c r="H242" s="186">
        <v>4.54</v>
      </c>
      <c r="I242" s="187"/>
      <c r="J242" s="188">
        <f>ROUND(I242*H242,2)</f>
        <v>0</v>
      </c>
      <c r="K242" s="184" t="s">
        <v>220</v>
      </c>
      <c r="L242" s="42"/>
      <c r="M242" s="189" t="s">
        <v>5</v>
      </c>
      <c r="N242" s="190" t="s">
        <v>48</v>
      </c>
      <c r="O242" s="43"/>
      <c r="P242" s="191">
        <f>O242*H242</f>
        <v>0</v>
      </c>
      <c r="Q242" s="191">
        <v>2.7060000000000001E-2</v>
      </c>
      <c r="R242" s="191">
        <f>Q242*H242</f>
        <v>0.1228524</v>
      </c>
      <c r="S242" s="191">
        <v>0</v>
      </c>
      <c r="T242" s="192">
        <f>S242*H242</f>
        <v>0</v>
      </c>
      <c r="AR242" s="25" t="s">
        <v>302</v>
      </c>
      <c r="AT242" s="25" t="s">
        <v>151</v>
      </c>
      <c r="AU242" s="25" t="s">
        <v>89</v>
      </c>
      <c r="AY242" s="25" t="s">
        <v>149</v>
      </c>
      <c r="BE242" s="193">
        <f>IF(N242="základní",J242,0)</f>
        <v>0</v>
      </c>
      <c r="BF242" s="193">
        <f>IF(N242="snížená",J242,0)</f>
        <v>0</v>
      </c>
      <c r="BG242" s="193">
        <f>IF(N242="zákl. přenesená",J242,0)</f>
        <v>0</v>
      </c>
      <c r="BH242" s="193">
        <f>IF(N242="sníž. přenesená",J242,0)</f>
        <v>0</v>
      </c>
      <c r="BI242" s="193">
        <f>IF(N242="nulová",J242,0)</f>
        <v>0</v>
      </c>
      <c r="BJ242" s="25" t="s">
        <v>84</v>
      </c>
      <c r="BK242" s="193">
        <f>ROUND(I242*H242,2)</f>
        <v>0</v>
      </c>
      <c r="BL242" s="25" t="s">
        <v>302</v>
      </c>
      <c r="BM242" s="25" t="s">
        <v>639</v>
      </c>
    </row>
    <row r="243" spans="2:65" s="1" customFormat="1" ht="27">
      <c r="B243" s="42"/>
      <c r="D243" s="194" t="s">
        <v>156</v>
      </c>
      <c r="F243" s="195" t="s">
        <v>640</v>
      </c>
      <c r="I243" s="196"/>
      <c r="L243" s="42"/>
      <c r="M243" s="197"/>
      <c r="N243" s="43"/>
      <c r="O243" s="43"/>
      <c r="P243" s="43"/>
      <c r="Q243" s="43"/>
      <c r="R243" s="43"/>
      <c r="S243" s="43"/>
      <c r="T243" s="71"/>
      <c r="AT243" s="25" t="s">
        <v>156</v>
      </c>
      <c r="AU243" s="25" t="s">
        <v>89</v>
      </c>
    </row>
    <row r="244" spans="2:65" s="12" customFormat="1" ht="13.5">
      <c r="B244" s="201"/>
      <c r="D244" s="194" t="s">
        <v>223</v>
      </c>
      <c r="E244" s="202" t="s">
        <v>5</v>
      </c>
      <c r="F244" s="203" t="s">
        <v>641</v>
      </c>
      <c r="H244" s="202" t="s">
        <v>5</v>
      </c>
      <c r="I244" s="204"/>
      <c r="L244" s="201"/>
      <c r="M244" s="205"/>
      <c r="N244" s="206"/>
      <c r="O244" s="206"/>
      <c r="P244" s="206"/>
      <c r="Q244" s="206"/>
      <c r="R244" s="206"/>
      <c r="S244" s="206"/>
      <c r="T244" s="207"/>
      <c r="AT244" s="202" t="s">
        <v>223</v>
      </c>
      <c r="AU244" s="202" t="s">
        <v>89</v>
      </c>
      <c r="AV244" s="12" t="s">
        <v>84</v>
      </c>
      <c r="AW244" s="12" t="s">
        <v>40</v>
      </c>
      <c r="AX244" s="12" t="s">
        <v>77</v>
      </c>
      <c r="AY244" s="202" t="s">
        <v>149</v>
      </c>
    </row>
    <row r="245" spans="2:65" s="13" customFormat="1" ht="13.5">
      <c r="B245" s="208"/>
      <c r="D245" s="194" t="s">
        <v>223</v>
      </c>
      <c r="E245" s="209" t="s">
        <v>5</v>
      </c>
      <c r="F245" s="210" t="s">
        <v>642</v>
      </c>
      <c r="H245" s="211">
        <v>4.54</v>
      </c>
      <c r="I245" s="212"/>
      <c r="L245" s="208"/>
      <c r="M245" s="213"/>
      <c r="N245" s="214"/>
      <c r="O245" s="214"/>
      <c r="P245" s="214"/>
      <c r="Q245" s="214"/>
      <c r="R245" s="214"/>
      <c r="S245" s="214"/>
      <c r="T245" s="215"/>
      <c r="AT245" s="209" t="s">
        <v>223</v>
      </c>
      <c r="AU245" s="209" t="s">
        <v>89</v>
      </c>
      <c r="AV245" s="13" t="s">
        <v>89</v>
      </c>
      <c r="AW245" s="13" t="s">
        <v>40</v>
      </c>
      <c r="AX245" s="13" t="s">
        <v>77</v>
      </c>
      <c r="AY245" s="209" t="s">
        <v>149</v>
      </c>
    </row>
    <row r="246" spans="2:65" s="14" customFormat="1" ht="13.5">
      <c r="B246" s="216"/>
      <c r="D246" s="194" t="s">
        <v>223</v>
      </c>
      <c r="E246" s="217" t="s">
        <v>5</v>
      </c>
      <c r="F246" s="218" t="s">
        <v>226</v>
      </c>
      <c r="H246" s="219">
        <v>4.54</v>
      </c>
      <c r="I246" s="220"/>
      <c r="L246" s="216"/>
      <c r="M246" s="221"/>
      <c r="N246" s="222"/>
      <c r="O246" s="222"/>
      <c r="P246" s="222"/>
      <c r="Q246" s="222"/>
      <c r="R246" s="222"/>
      <c r="S246" s="222"/>
      <c r="T246" s="223"/>
      <c r="AT246" s="217" t="s">
        <v>223</v>
      </c>
      <c r="AU246" s="217" t="s">
        <v>89</v>
      </c>
      <c r="AV246" s="14" t="s">
        <v>148</v>
      </c>
      <c r="AW246" s="14" t="s">
        <v>40</v>
      </c>
      <c r="AX246" s="14" t="s">
        <v>84</v>
      </c>
      <c r="AY246" s="217" t="s">
        <v>149</v>
      </c>
    </row>
    <row r="247" spans="2:65" s="1" customFormat="1" ht="16.5" customHeight="1">
      <c r="B247" s="181"/>
      <c r="C247" s="182" t="s">
        <v>439</v>
      </c>
      <c r="D247" s="182" t="s">
        <v>151</v>
      </c>
      <c r="E247" s="183" t="s">
        <v>643</v>
      </c>
      <c r="F247" s="184" t="s">
        <v>644</v>
      </c>
      <c r="G247" s="185" t="s">
        <v>242</v>
      </c>
      <c r="H247" s="186">
        <v>0.123</v>
      </c>
      <c r="I247" s="187"/>
      <c r="J247" s="188">
        <f>ROUND(I247*H247,2)</f>
        <v>0</v>
      </c>
      <c r="K247" s="184" t="s">
        <v>220</v>
      </c>
      <c r="L247" s="42"/>
      <c r="M247" s="189" t="s">
        <v>5</v>
      </c>
      <c r="N247" s="190" t="s">
        <v>48</v>
      </c>
      <c r="O247" s="43"/>
      <c r="P247" s="191">
        <f>O247*H247</f>
        <v>0</v>
      </c>
      <c r="Q247" s="191">
        <v>0</v>
      </c>
      <c r="R247" s="191">
        <f>Q247*H247</f>
        <v>0</v>
      </c>
      <c r="S247" s="191">
        <v>0</v>
      </c>
      <c r="T247" s="192">
        <f>S247*H247</f>
        <v>0</v>
      </c>
      <c r="AR247" s="25" t="s">
        <v>302</v>
      </c>
      <c r="AT247" s="25" t="s">
        <v>151</v>
      </c>
      <c r="AU247" s="25" t="s">
        <v>89</v>
      </c>
      <c r="AY247" s="25" t="s">
        <v>149</v>
      </c>
      <c r="BE247" s="193">
        <f>IF(N247="základní",J247,0)</f>
        <v>0</v>
      </c>
      <c r="BF247" s="193">
        <f>IF(N247="snížená",J247,0)</f>
        <v>0</v>
      </c>
      <c r="BG247" s="193">
        <f>IF(N247="zákl. přenesená",J247,0)</f>
        <v>0</v>
      </c>
      <c r="BH247" s="193">
        <f>IF(N247="sníž. přenesená",J247,0)</f>
        <v>0</v>
      </c>
      <c r="BI247" s="193">
        <f>IF(N247="nulová",J247,0)</f>
        <v>0</v>
      </c>
      <c r="BJ247" s="25" t="s">
        <v>84</v>
      </c>
      <c r="BK247" s="193">
        <f>ROUND(I247*H247,2)</f>
        <v>0</v>
      </c>
      <c r="BL247" s="25" t="s">
        <v>302</v>
      </c>
      <c r="BM247" s="25" t="s">
        <v>645</v>
      </c>
    </row>
    <row r="248" spans="2:65" s="1" customFormat="1" ht="27">
      <c r="B248" s="42"/>
      <c r="D248" s="194" t="s">
        <v>156</v>
      </c>
      <c r="F248" s="195" t="s">
        <v>646</v>
      </c>
      <c r="I248" s="196"/>
      <c r="L248" s="42"/>
      <c r="M248" s="197"/>
      <c r="N248" s="43"/>
      <c r="O248" s="43"/>
      <c r="P248" s="43"/>
      <c r="Q248" s="43"/>
      <c r="R248" s="43"/>
      <c r="S248" s="43"/>
      <c r="T248" s="71"/>
      <c r="AT248" s="25" t="s">
        <v>156</v>
      </c>
      <c r="AU248" s="25" t="s">
        <v>89</v>
      </c>
    </row>
    <row r="249" spans="2:65" s="11" customFormat="1" ht="29.85" customHeight="1">
      <c r="B249" s="168"/>
      <c r="D249" s="169" t="s">
        <v>76</v>
      </c>
      <c r="E249" s="179" t="s">
        <v>469</v>
      </c>
      <c r="F249" s="179" t="s">
        <v>470</v>
      </c>
      <c r="I249" s="171"/>
      <c r="J249" s="180">
        <f>BK249</f>
        <v>0</v>
      </c>
      <c r="L249" s="168"/>
      <c r="M249" s="173"/>
      <c r="N249" s="174"/>
      <c r="O249" s="174"/>
      <c r="P249" s="175">
        <f>SUM(P250:P257)</f>
        <v>0</v>
      </c>
      <c r="Q249" s="174"/>
      <c r="R249" s="175">
        <f>SUM(R250:R257)</f>
        <v>0.1</v>
      </c>
      <c r="S249" s="174"/>
      <c r="T249" s="176">
        <f>SUM(T250:T257)</f>
        <v>0</v>
      </c>
      <c r="AR249" s="169" t="s">
        <v>89</v>
      </c>
      <c r="AT249" s="177" t="s">
        <v>76</v>
      </c>
      <c r="AU249" s="177" t="s">
        <v>84</v>
      </c>
      <c r="AY249" s="169" t="s">
        <v>149</v>
      </c>
      <c r="BK249" s="178">
        <f>SUM(BK250:BK257)</f>
        <v>0</v>
      </c>
    </row>
    <row r="250" spans="2:65" s="1" customFormat="1" ht="16.5" customHeight="1">
      <c r="B250" s="181"/>
      <c r="C250" s="182" t="s">
        <v>445</v>
      </c>
      <c r="D250" s="182" t="s">
        <v>151</v>
      </c>
      <c r="E250" s="183" t="s">
        <v>647</v>
      </c>
      <c r="F250" s="184" t="s">
        <v>648</v>
      </c>
      <c r="G250" s="185" t="s">
        <v>373</v>
      </c>
      <c r="H250" s="186">
        <v>1</v>
      </c>
      <c r="I250" s="187"/>
      <c r="J250" s="188">
        <f>ROUND(I250*H250,2)</f>
        <v>0</v>
      </c>
      <c r="K250" s="184" t="s">
        <v>220</v>
      </c>
      <c r="L250" s="42"/>
      <c r="M250" s="189" t="s">
        <v>5</v>
      </c>
      <c r="N250" s="190" t="s">
        <v>48</v>
      </c>
      <c r="O250" s="43"/>
      <c r="P250" s="191">
        <f>O250*H250</f>
        <v>0</v>
      </c>
      <c r="Q250" s="191">
        <v>0</v>
      </c>
      <c r="R250" s="191">
        <f>Q250*H250</f>
        <v>0</v>
      </c>
      <c r="S250" s="191">
        <v>0</v>
      </c>
      <c r="T250" s="192">
        <f>S250*H250</f>
        <v>0</v>
      </c>
      <c r="AR250" s="25" t="s">
        <v>302</v>
      </c>
      <c r="AT250" s="25" t="s">
        <v>151</v>
      </c>
      <c r="AU250" s="25" t="s">
        <v>89</v>
      </c>
      <c r="AY250" s="25" t="s">
        <v>149</v>
      </c>
      <c r="BE250" s="193">
        <f>IF(N250="základní",J250,0)</f>
        <v>0</v>
      </c>
      <c r="BF250" s="193">
        <f>IF(N250="snížená",J250,0)</f>
        <v>0</v>
      </c>
      <c r="BG250" s="193">
        <f>IF(N250="zákl. přenesená",J250,0)</f>
        <v>0</v>
      </c>
      <c r="BH250" s="193">
        <f>IF(N250="sníž. přenesená",J250,0)</f>
        <v>0</v>
      </c>
      <c r="BI250" s="193">
        <f>IF(N250="nulová",J250,0)</f>
        <v>0</v>
      </c>
      <c r="BJ250" s="25" t="s">
        <v>84</v>
      </c>
      <c r="BK250" s="193">
        <f>ROUND(I250*H250,2)</f>
        <v>0</v>
      </c>
      <c r="BL250" s="25" t="s">
        <v>302</v>
      </c>
      <c r="BM250" s="25" t="s">
        <v>649</v>
      </c>
    </row>
    <row r="251" spans="2:65" s="1" customFormat="1" ht="13.5">
      <c r="B251" s="42"/>
      <c r="D251" s="194" t="s">
        <v>156</v>
      </c>
      <c r="F251" s="195" t="s">
        <v>650</v>
      </c>
      <c r="I251" s="196"/>
      <c r="L251" s="42"/>
      <c r="M251" s="197"/>
      <c r="N251" s="43"/>
      <c r="O251" s="43"/>
      <c r="P251" s="43"/>
      <c r="Q251" s="43"/>
      <c r="R251" s="43"/>
      <c r="S251" s="43"/>
      <c r="T251" s="71"/>
      <c r="AT251" s="25" t="s">
        <v>156</v>
      </c>
      <c r="AU251" s="25" t="s">
        <v>89</v>
      </c>
    </row>
    <row r="252" spans="2:65" s="1" customFormat="1" ht="25.5" customHeight="1">
      <c r="B252" s="181"/>
      <c r="C252" s="224" t="s">
        <v>452</v>
      </c>
      <c r="D252" s="224" t="s">
        <v>503</v>
      </c>
      <c r="E252" s="225" t="s">
        <v>651</v>
      </c>
      <c r="F252" s="226" t="s">
        <v>652</v>
      </c>
      <c r="G252" s="227" t="s">
        <v>373</v>
      </c>
      <c r="H252" s="228">
        <v>1</v>
      </c>
      <c r="I252" s="229"/>
      <c r="J252" s="230">
        <f>ROUND(I252*H252,2)</f>
        <v>0</v>
      </c>
      <c r="K252" s="226" t="s">
        <v>5</v>
      </c>
      <c r="L252" s="231"/>
      <c r="M252" s="232" t="s">
        <v>5</v>
      </c>
      <c r="N252" s="233" t="s">
        <v>48</v>
      </c>
      <c r="O252" s="43"/>
      <c r="P252" s="191">
        <f>O252*H252</f>
        <v>0</v>
      </c>
      <c r="Q252" s="191">
        <v>0.1</v>
      </c>
      <c r="R252" s="191">
        <f>Q252*H252</f>
        <v>0.1</v>
      </c>
      <c r="S252" s="191">
        <v>0</v>
      </c>
      <c r="T252" s="192">
        <f>S252*H252</f>
        <v>0</v>
      </c>
      <c r="AR252" s="25" t="s">
        <v>429</v>
      </c>
      <c r="AT252" s="25" t="s">
        <v>503</v>
      </c>
      <c r="AU252" s="25" t="s">
        <v>89</v>
      </c>
      <c r="AY252" s="25" t="s">
        <v>149</v>
      </c>
      <c r="BE252" s="193">
        <f>IF(N252="základní",J252,0)</f>
        <v>0</v>
      </c>
      <c r="BF252" s="193">
        <f>IF(N252="snížená",J252,0)</f>
        <v>0</v>
      </c>
      <c r="BG252" s="193">
        <f>IF(N252="zákl. přenesená",J252,0)</f>
        <v>0</v>
      </c>
      <c r="BH252" s="193">
        <f>IF(N252="sníž. přenesená",J252,0)</f>
        <v>0</v>
      </c>
      <c r="BI252" s="193">
        <f>IF(N252="nulová",J252,0)</f>
        <v>0</v>
      </c>
      <c r="BJ252" s="25" t="s">
        <v>84</v>
      </c>
      <c r="BK252" s="193">
        <f>ROUND(I252*H252,2)</f>
        <v>0</v>
      </c>
      <c r="BL252" s="25" t="s">
        <v>302</v>
      </c>
      <c r="BM252" s="25" t="s">
        <v>653</v>
      </c>
    </row>
    <row r="253" spans="2:65" s="1" customFormat="1" ht="27">
      <c r="B253" s="42"/>
      <c r="D253" s="194" t="s">
        <v>156</v>
      </c>
      <c r="F253" s="195" t="s">
        <v>654</v>
      </c>
      <c r="I253" s="196"/>
      <c r="L253" s="42"/>
      <c r="M253" s="197"/>
      <c r="N253" s="43"/>
      <c r="O253" s="43"/>
      <c r="P253" s="43"/>
      <c r="Q253" s="43"/>
      <c r="R253" s="43"/>
      <c r="S253" s="43"/>
      <c r="T253" s="71"/>
      <c r="AT253" s="25" t="s">
        <v>156</v>
      </c>
      <c r="AU253" s="25" t="s">
        <v>89</v>
      </c>
    </row>
    <row r="254" spans="2:65" s="1" customFormat="1" ht="25.5" customHeight="1">
      <c r="B254" s="181"/>
      <c r="C254" s="182" t="s">
        <v>461</v>
      </c>
      <c r="D254" s="182" t="s">
        <v>151</v>
      </c>
      <c r="E254" s="183" t="s">
        <v>472</v>
      </c>
      <c r="F254" s="184" t="s">
        <v>655</v>
      </c>
      <c r="G254" s="185" t="s">
        <v>373</v>
      </c>
      <c r="H254" s="186">
        <v>6</v>
      </c>
      <c r="I254" s="187"/>
      <c r="J254" s="188">
        <f>ROUND(I254*H254,2)</f>
        <v>0</v>
      </c>
      <c r="K254" s="184" t="s">
        <v>220</v>
      </c>
      <c r="L254" s="42"/>
      <c r="M254" s="189" t="s">
        <v>5</v>
      </c>
      <c r="N254" s="190" t="s">
        <v>48</v>
      </c>
      <c r="O254" s="43"/>
      <c r="P254" s="191">
        <f>O254*H254</f>
        <v>0</v>
      </c>
      <c r="Q254" s="191">
        <v>0</v>
      </c>
      <c r="R254" s="191">
        <f>Q254*H254</f>
        <v>0</v>
      </c>
      <c r="S254" s="191">
        <v>0</v>
      </c>
      <c r="T254" s="192">
        <f>S254*H254</f>
        <v>0</v>
      </c>
      <c r="AR254" s="25" t="s">
        <v>302</v>
      </c>
      <c r="AT254" s="25" t="s">
        <v>151</v>
      </c>
      <c r="AU254" s="25" t="s">
        <v>89</v>
      </c>
      <c r="AY254" s="25" t="s">
        <v>149</v>
      </c>
      <c r="BE254" s="193">
        <f>IF(N254="základní",J254,0)</f>
        <v>0</v>
      </c>
      <c r="BF254" s="193">
        <f>IF(N254="snížená",J254,0)</f>
        <v>0</v>
      </c>
      <c r="BG254" s="193">
        <f>IF(N254="zákl. přenesená",J254,0)</f>
        <v>0</v>
      </c>
      <c r="BH254" s="193">
        <f>IF(N254="sníž. přenesená",J254,0)</f>
        <v>0</v>
      </c>
      <c r="BI254" s="193">
        <f>IF(N254="nulová",J254,0)</f>
        <v>0</v>
      </c>
      <c r="BJ254" s="25" t="s">
        <v>84</v>
      </c>
      <c r="BK254" s="193">
        <f>ROUND(I254*H254,2)</f>
        <v>0</v>
      </c>
      <c r="BL254" s="25" t="s">
        <v>302</v>
      </c>
      <c r="BM254" s="25" t="s">
        <v>656</v>
      </c>
    </row>
    <row r="255" spans="2:65" s="1" customFormat="1" ht="27">
      <c r="B255" s="42"/>
      <c r="D255" s="194" t="s">
        <v>156</v>
      </c>
      <c r="F255" s="195" t="s">
        <v>475</v>
      </c>
      <c r="I255" s="196"/>
      <c r="L255" s="42"/>
      <c r="M255" s="197"/>
      <c r="N255" s="43"/>
      <c r="O255" s="43"/>
      <c r="P255" s="43"/>
      <c r="Q255" s="43"/>
      <c r="R255" s="43"/>
      <c r="S255" s="43"/>
      <c r="T255" s="71"/>
      <c r="AT255" s="25" t="s">
        <v>156</v>
      </c>
      <c r="AU255" s="25" t="s">
        <v>89</v>
      </c>
    </row>
    <row r="256" spans="2:65" s="1" customFormat="1" ht="16.5" customHeight="1">
      <c r="B256" s="181"/>
      <c r="C256" s="182" t="s">
        <v>471</v>
      </c>
      <c r="D256" s="182" t="s">
        <v>151</v>
      </c>
      <c r="E256" s="183" t="s">
        <v>657</v>
      </c>
      <c r="F256" s="184" t="s">
        <v>658</v>
      </c>
      <c r="G256" s="185" t="s">
        <v>242</v>
      </c>
      <c r="H256" s="186">
        <v>0.1</v>
      </c>
      <c r="I256" s="187"/>
      <c r="J256" s="188">
        <f>ROUND(I256*H256,2)</f>
        <v>0</v>
      </c>
      <c r="K256" s="184" t="s">
        <v>220</v>
      </c>
      <c r="L256" s="42"/>
      <c r="M256" s="189" t="s">
        <v>5</v>
      </c>
      <c r="N256" s="190" t="s">
        <v>48</v>
      </c>
      <c r="O256" s="43"/>
      <c r="P256" s="191">
        <f>O256*H256</f>
        <v>0</v>
      </c>
      <c r="Q256" s="191">
        <v>0</v>
      </c>
      <c r="R256" s="191">
        <f>Q256*H256</f>
        <v>0</v>
      </c>
      <c r="S256" s="191">
        <v>0</v>
      </c>
      <c r="T256" s="192">
        <f>S256*H256</f>
        <v>0</v>
      </c>
      <c r="AR256" s="25" t="s">
        <v>302</v>
      </c>
      <c r="AT256" s="25" t="s">
        <v>151</v>
      </c>
      <c r="AU256" s="25" t="s">
        <v>89</v>
      </c>
      <c r="AY256" s="25" t="s">
        <v>149</v>
      </c>
      <c r="BE256" s="193">
        <f>IF(N256="základní",J256,0)</f>
        <v>0</v>
      </c>
      <c r="BF256" s="193">
        <f>IF(N256="snížená",J256,0)</f>
        <v>0</v>
      </c>
      <c r="BG256" s="193">
        <f>IF(N256="zákl. přenesená",J256,0)</f>
        <v>0</v>
      </c>
      <c r="BH256" s="193">
        <f>IF(N256="sníž. přenesená",J256,0)</f>
        <v>0</v>
      </c>
      <c r="BI256" s="193">
        <f>IF(N256="nulová",J256,0)</f>
        <v>0</v>
      </c>
      <c r="BJ256" s="25" t="s">
        <v>84</v>
      </c>
      <c r="BK256" s="193">
        <f>ROUND(I256*H256,2)</f>
        <v>0</v>
      </c>
      <c r="BL256" s="25" t="s">
        <v>302</v>
      </c>
      <c r="BM256" s="25" t="s">
        <v>659</v>
      </c>
    </row>
    <row r="257" spans="2:65" s="1" customFormat="1" ht="27">
      <c r="B257" s="42"/>
      <c r="D257" s="194" t="s">
        <v>156</v>
      </c>
      <c r="F257" s="195" t="s">
        <v>660</v>
      </c>
      <c r="I257" s="196"/>
      <c r="L257" s="42"/>
      <c r="M257" s="197"/>
      <c r="N257" s="43"/>
      <c r="O257" s="43"/>
      <c r="P257" s="43"/>
      <c r="Q257" s="43"/>
      <c r="R257" s="43"/>
      <c r="S257" s="43"/>
      <c r="T257" s="71"/>
      <c r="AT257" s="25" t="s">
        <v>156</v>
      </c>
      <c r="AU257" s="25" t="s">
        <v>89</v>
      </c>
    </row>
    <row r="258" spans="2:65" s="11" customFormat="1" ht="29.85" customHeight="1">
      <c r="B258" s="168"/>
      <c r="D258" s="169" t="s">
        <v>76</v>
      </c>
      <c r="E258" s="179" t="s">
        <v>661</v>
      </c>
      <c r="F258" s="179" t="s">
        <v>662</v>
      </c>
      <c r="I258" s="171"/>
      <c r="J258" s="180">
        <f>BK258</f>
        <v>0</v>
      </c>
      <c r="L258" s="168"/>
      <c r="M258" s="173"/>
      <c r="N258" s="174"/>
      <c r="O258" s="174"/>
      <c r="P258" s="175">
        <f>SUM(P259:P282)</f>
        <v>0</v>
      </c>
      <c r="Q258" s="174"/>
      <c r="R258" s="175">
        <f>SUM(R259:R282)</f>
        <v>0.83130950000000015</v>
      </c>
      <c r="S258" s="174"/>
      <c r="T258" s="176">
        <f>SUM(T259:T282)</f>
        <v>0</v>
      </c>
      <c r="AR258" s="169" t="s">
        <v>89</v>
      </c>
      <c r="AT258" s="177" t="s">
        <v>76</v>
      </c>
      <c r="AU258" s="177" t="s">
        <v>84</v>
      </c>
      <c r="AY258" s="169" t="s">
        <v>149</v>
      </c>
      <c r="BK258" s="178">
        <f>SUM(BK259:BK282)</f>
        <v>0</v>
      </c>
    </row>
    <row r="259" spans="2:65" s="1" customFormat="1" ht="25.5" customHeight="1">
      <c r="B259" s="181"/>
      <c r="C259" s="182" t="s">
        <v>478</v>
      </c>
      <c r="D259" s="182" t="s">
        <v>151</v>
      </c>
      <c r="E259" s="183" t="s">
        <v>663</v>
      </c>
      <c r="F259" s="184" t="s">
        <v>664</v>
      </c>
      <c r="G259" s="185" t="s">
        <v>273</v>
      </c>
      <c r="H259" s="186">
        <v>26.452999999999999</v>
      </c>
      <c r="I259" s="187"/>
      <c r="J259" s="188">
        <f>ROUND(I259*H259,2)</f>
        <v>0</v>
      </c>
      <c r="K259" s="184" t="s">
        <v>220</v>
      </c>
      <c r="L259" s="42"/>
      <c r="M259" s="189" t="s">
        <v>5</v>
      </c>
      <c r="N259" s="190" t="s">
        <v>48</v>
      </c>
      <c r="O259" s="43"/>
      <c r="P259" s="191">
        <f>O259*H259</f>
        <v>0</v>
      </c>
      <c r="Q259" s="191">
        <v>3.9199999999999999E-3</v>
      </c>
      <c r="R259" s="191">
        <f>Q259*H259</f>
        <v>0.10369576</v>
      </c>
      <c r="S259" s="191">
        <v>0</v>
      </c>
      <c r="T259" s="192">
        <f>S259*H259</f>
        <v>0</v>
      </c>
      <c r="AR259" s="25" t="s">
        <v>302</v>
      </c>
      <c r="AT259" s="25" t="s">
        <v>151</v>
      </c>
      <c r="AU259" s="25" t="s">
        <v>89</v>
      </c>
      <c r="AY259" s="25" t="s">
        <v>149</v>
      </c>
      <c r="BE259" s="193">
        <f>IF(N259="základní",J259,0)</f>
        <v>0</v>
      </c>
      <c r="BF259" s="193">
        <f>IF(N259="snížená",J259,0)</f>
        <v>0</v>
      </c>
      <c r="BG259" s="193">
        <f>IF(N259="zákl. přenesená",J259,0)</f>
        <v>0</v>
      </c>
      <c r="BH259" s="193">
        <f>IF(N259="sníž. přenesená",J259,0)</f>
        <v>0</v>
      </c>
      <c r="BI259" s="193">
        <f>IF(N259="nulová",J259,0)</f>
        <v>0</v>
      </c>
      <c r="BJ259" s="25" t="s">
        <v>84</v>
      </c>
      <c r="BK259" s="193">
        <f>ROUND(I259*H259,2)</f>
        <v>0</v>
      </c>
      <c r="BL259" s="25" t="s">
        <v>302</v>
      </c>
      <c r="BM259" s="25" t="s">
        <v>665</v>
      </c>
    </row>
    <row r="260" spans="2:65" s="1" customFormat="1" ht="27">
      <c r="B260" s="42"/>
      <c r="D260" s="194" t="s">
        <v>156</v>
      </c>
      <c r="F260" s="195" t="s">
        <v>666</v>
      </c>
      <c r="I260" s="196"/>
      <c r="L260" s="42"/>
      <c r="M260" s="197"/>
      <c r="N260" s="43"/>
      <c r="O260" s="43"/>
      <c r="P260" s="43"/>
      <c r="Q260" s="43"/>
      <c r="R260" s="43"/>
      <c r="S260" s="43"/>
      <c r="T260" s="71"/>
      <c r="AT260" s="25" t="s">
        <v>156</v>
      </c>
      <c r="AU260" s="25" t="s">
        <v>89</v>
      </c>
    </row>
    <row r="261" spans="2:65" s="12" customFormat="1" ht="13.5">
      <c r="B261" s="201"/>
      <c r="D261" s="194" t="s">
        <v>223</v>
      </c>
      <c r="E261" s="202" t="s">
        <v>5</v>
      </c>
      <c r="F261" s="203" t="s">
        <v>667</v>
      </c>
      <c r="H261" s="202" t="s">
        <v>5</v>
      </c>
      <c r="I261" s="204"/>
      <c r="L261" s="201"/>
      <c r="M261" s="205"/>
      <c r="N261" s="206"/>
      <c r="O261" s="206"/>
      <c r="P261" s="206"/>
      <c r="Q261" s="206"/>
      <c r="R261" s="206"/>
      <c r="S261" s="206"/>
      <c r="T261" s="207"/>
      <c r="AT261" s="202" t="s">
        <v>223</v>
      </c>
      <c r="AU261" s="202" t="s">
        <v>89</v>
      </c>
      <c r="AV261" s="12" t="s">
        <v>84</v>
      </c>
      <c r="AW261" s="12" t="s">
        <v>40</v>
      </c>
      <c r="AX261" s="12" t="s">
        <v>77</v>
      </c>
      <c r="AY261" s="202" t="s">
        <v>149</v>
      </c>
    </row>
    <row r="262" spans="2:65" s="13" customFormat="1" ht="13.5">
      <c r="B262" s="208"/>
      <c r="D262" s="194" t="s">
        <v>223</v>
      </c>
      <c r="E262" s="209" t="s">
        <v>5</v>
      </c>
      <c r="F262" s="210" t="s">
        <v>290</v>
      </c>
      <c r="H262" s="211">
        <v>25.35</v>
      </c>
      <c r="I262" s="212"/>
      <c r="L262" s="208"/>
      <c r="M262" s="213"/>
      <c r="N262" s="214"/>
      <c r="O262" s="214"/>
      <c r="P262" s="214"/>
      <c r="Q262" s="214"/>
      <c r="R262" s="214"/>
      <c r="S262" s="214"/>
      <c r="T262" s="215"/>
      <c r="AT262" s="209" t="s">
        <v>223</v>
      </c>
      <c r="AU262" s="209" t="s">
        <v>89</v>
      </c>
      <c r="AV262" s="13" t="s">
        <v>89</v>
      </c>
      <c r="AW262" s="13" t="s">
        <v>40</v>
      </c>
      <c r="AX262" s="13" t="s">
        <v>77</v>
      </c>
      <c r="AY262" s="209" t="s">
        <v>149</v>
      </c>
    </row>
    <row r="263" spans="2:65" s="13" customFormat="1" ht="13.5">
      <c r="B263" s="208"/>
      <c r="D263" s="194" t="s">
        <v>223</v>
      </c>
      <c r="E263" s="209" t="s">
        <v>5</v>
      </c>
      <c r="F263" s="210" t="s">
        <v>668</v>
      </c>
      <c r="H263" s="211">
        <v>1.103</v>
      </c>
      <c r="I263" s="212"/>
      <c r="L263" s="208"/>
      <c r="M263" s="213"/>
      <c r="N263" s="214"/>
      <c r="O263" s="214"/>
      <c r="P263" s="214"/>
      <c r="Q263" s="214"/>
      <c r="R263" s="214"/>
      <c r="S263" s="214"/>
      <c r="T263" s="215"/>
      <c r="AT263" s="209" t="s">
        <v>223</v>
      </c>
      <c r="AU263" s="209" t="s">
        <v>89</v>
      </c>
      <c r="AV263" s="13" t="s">
        <v>89</v>
      </c>
      <c r="AW263" s="13" t="s">
        <v>40</v>
      </c>
      <c r="AX263" s="13" t="s">
        <v>77</v>
      </c>
      <c r="AY263" s="209" t="s">
        <v>149</v>
      </c>
    </row>
    <row r="264" spans="2:65" s="14" customFormat="1" ht="13.5">
      <c r="B264" s="216"/>
      <c r="D264" s="194" t="s">
        <v>223</v>
      </c>
      <c r="E264" s="217" t="s">
        <v>5</v>
      </c>
      <c r="F264" s="218" t="s">
        <v>226</v>
      </c>
      <c r="H264" s="219">
        <v>26.452999999999999</v>
      </c>
      <c r="I264" s="220"/>
      <c r="L264" s="216"/>
      <c r="M264" s="221"/>
      <c r="N264" s="222"/>
      <c r="O264" s="222"/>
      <c r="P264" s="222"/>
      <c r="Q264" s="222"/>
      <c r="R264" s="222"/>
      <c r="S264" s="222"/>
      <c r="T264" s="223"/>
      <c r="AT264" s="217" t="s">
        <v>223</v>
      </c>
      <c r="AU264" s="217" t="s">
        <v>89</v>
      </c>
      <c r="AV264" s="14" t="s">
        <v>148</v>
      </c>
      <c r="AW264" s="14" t="s">
        <v>40</v>
      </c>
      <c r="AX264" s="14" t="s">
        <v>84</v>
      </c>
      <c r="AY264" s="217" t="s">
        <v>149</v>
      </c>
    </row>
    <row r="265" spans="2:65" s="1" customFormat="1" ht="16.5" customHeight="1">
      <c r="B265" s="181"/>
      <c r="C265" s="224" t="s">
        <v>486</v>
      </c>
      <c r="D265" s="224" t="s">
        <v>503</v>
      </c>
      <c r="E265" s="225" t="s">
        <v>669</v>
      </c>
      <c r="F265" s="226" t="s">
        <v>670</v>
      </c>
      <c r="G265" s="227" t="s">
        <v>273</v>
      </c>
      <c r="H265" s="228">
        <v>29.097999999999999</v>
      </c>
      <c r="I265" s="229"/>
      <c r="J265" s="230">
        <f>ROUND(I265*H265,2)</f>
        <v>0</v>
      </c>
      <c r="K265" s="226" t="s">
        <v>220</v>
      </c>
      <c r="L265" s="231"/>
      <c r="M265" s="232" t="s">
        <v>5</v>
      </c>
      <c r="N265" s="233" t="s">
        <v>48</v>
      </c>
      <c r="O265" s="43"/>
      <c r="P265" s="191">
        <f>O265*H265</f>
        <v>0</v>
      </c>
      <c r="Q265" s="191">
        <v>1.8200000000000001E-2</v>
      </c>
      <c r="R265" s="191">
        <f>Q265*H265</f>
        <v>0.52958360000000004</v>
      </c>
      <c r="S265" s="191">
        <v>0</v>
      </c>
      <c r="T265" s="192">
        <f>S265*H265</f>
        <v>0</v>
      </c>
      <c r="AR265" s="25" t="s">
        <v>429</v>
      </c>
      <c r="AT265" s="25" t="s">
        <v>503</v>
      </c>
      <c r="AU265" s="25" t="s">
        <v>89</v>
      </c>
      <c r="AY265" s="25" t="s">
        <v>149</v>
      </c>
      <c r="BE265" s="193">
        <f>IF(N265="základní",J265,0)</f>
        <v>0</v>
      </c>
      <c r="BF265" s="193">
        <f>IF(N265="snížená",J265,0)</f>
        <v>0</v>
      </c>
      <c r="BG265" s="193">
        <f>IF(N265="zákl. přenesená",J265,0)</f>
        <v>0</v>
      </c>
      <c r="BH265" s="193">
        <f>IF(N265="sníž. přenesená",J265,0)</f>
        <v>0</v>
      </c>
      <c r="BI265" s="193">
        <f>IF(N265="nulová",J265,0)</f>
        <v>0</v>
      </c>
      <c r="BJ265" s="25" t="s">
        <v>84</v>
      </c>
      <c r="BK265" s="193">
        <f>ROUND(I265*H265,2)</f>
        <v>0</v>
      </c>
      <c r="BL265" s="25" t="s">
        <v>302</v>
      </c>
      <c r="BM265" s="25" t="s">
        <v>671</v>
      </c>
    </row>
    <row r="266" spans="2:65" s="13" customFormat="1" ht="13.5">
      <c r="B266" s="208"/>
      <c r="D266" s="194" t="s">
        <v>223</v>
      </c>
      <c r="E266" s="209" t="s">
        <v>5</v>
      </c>
      <c r="F266" s="210" t="s">
        <v>672</v>
      </c>
      <c r="H266" s="211">
        <v>29.097999999999999</v>
      </c>
      <c r="I266" s="212"/>
      <c r="L266" s="208"/>
      <c r="M266" s="213"/>
      <c r="N266" s="214"/>
      <c r="O266" s="214"/>
      <c r="P266" s="214"/>
      <c r="Q266" s="214"/>
      <c r="R266" s="214"/>
      <c r="S266" s="214"/>
      <c r="T266" s="215"/>
      <c r="AT266" s="209" t="s">
        <v>223</v>
      </c>
      <c r="AU266" s="209" t="s">
        <v>89</v>
      </c>
      <c r="AV266" s="13" t="s">
        <v>89</v>
      </c>
      <c r="AW266" s="13" t="s">
        <v>40</v>
      </c>
      <c r="AX266" s="13" t="s">
        <v>77</v>
      </c>
      <c r="AY266" s="209" t="s">
        <v>149</v>
      </c>
    </row>
    <row r="267" spans="2:65" s="14" customFormat="1" ht="13.5">
      <c r="B267" s="216"/>
      <c r="D267" s="194" t="s">
        <v>223</v>
      </c>
      <c r="E267" s="217" t="s">
        <v>5</v>
      </c>
      <c r="F267" s="218" t="s">
        <v>226</v>
      </c>
      <c r="H267" s="219">
        <v>29.097999999999999</v>
      </c>
      <c r="I267" s="220"/>
      <c r="L267" s="216"/>
      <c r="M267" s="221"/>
      <c r="N267" s="222"/>
      <c r="O267" s="222"/>
      <c r="P267" s="222"/>
      <c r="Q267" s="222"/>
      <c r="R267" s="222"/>
      <c r="S267" s="222"/>
      <c r="T267" s="223"/>
      <c r="AT267" s="217" t="s">
        <v>223</v>
      </c>
      <c r="AU267" s="217" t="s">
        <v>89</v>
      </c>
      <c r="AV267" s="14" t="s">
        <v>148</v>
      </c>
      <c r="AW267" s="14" t="s">
        <v>40</v>
      </c>
      <c r="AX267" s="14" t="s">
        <v>84</v>
      </c>
      <c r="AY267" s="217" t="s">
        <v>149</v>
      </c>
    </row>
    <row r="268" spans="2:65" s="1" customFormat="1" ht="16.5" customHeight="1">
      <c r="B268" s="181"/>
      <c r="C268" s="182" t="s">
        <v>673</v>
      </c>
      <c r="D268" s="182" t="s">
        <v>151</v>
      </c>
      <c r="E268" s="183" t="s">
        <v>674</v>
      </c>
      <c r="F268" s="184" t="s">
        <v>675</v>
      </c>
      <c r="G268" s="185" t="s">
        <v>273</v>
      </c>
      <c r="H268" s="186">
        <v>26.452999999999999</v>
      </c>
      <c r="I268" s="187"/>
      <c r="J268" s="188">
        <f>ROUND(I268*H268,2)</f>
        <v>0</v>
      </c>
      <c r="K268" s="184" t="s">
        <v>220</v>
      </c>
      <c r="L268" s="42"/>
      <c r="M268" s="189" t="s">
        <v>5</v>
      </c>
      <c r="N268" s="190" t="s">
        <v>48</v>
      </c>
      <c r="O268" s="43"/>
      <c r="P268" s="191">
        <f>O268*H268</f>
        <v>0</v>
      </c>
      <c r="Q268" s="191">
        <v>2.9999999999999997E-4</v>
      </c>
      <c r="R268" s="191">
        <f>Q268*H268</f>
        <v>7.9358999999999992E-3</v>
      </c>
      <c r="S268" s="191">
        <v>0</v>
      </c>
      <c r="T268" s="192">
        <f>S268*H268</f>
        <v>0</v>
      </c>
      <c r="AR268" s="25" t="s">
        <v>302</v>
      </c>
      <c r="AT268" s="25" t="s">
        <v>151</v>
      </c>
      <c r="AU268" s="25" t="s">
        <v>89</v>
      </c>
      <c r="AY268" s="25" t="s">
        <v>149</v>
      </c>
      <c r="BE268" s="193">
        <f>IF(N268="základní",J268,0)</f>
        <v>0</v>
      </c>
      <c r="BF268" s="193">
        <f>IF(N268="snížená",J268,0)</f>
        <v>0</v>
      </c>
      <c r="BG268" s="193">
        <f>IF(N268="zákl. přenesená",J268,0)</f>
        <v>0</v>
      </c>
      <c r="BH268" s="193">
        <f>IF(N268="sníž. přenesená",J268,0)</f>
        <v>0</v>
      </c>
      <c r="BI268" s="193">
        <f>IF(N268="nulová",J268,0)</f>
        <v>0</v>
      </c>
      <c r="BJ268" s="25" t="s">
        <v>84</v>
      </c>
      <c r="BK268" s="193">
        <f>ROUND(I268*H268,2)</f>
        <v>0</v>
      </c>
      <c r="BL268" s="25" t="s">
        <v>302</v>
      </c>
      <c r="BM268" s="25" t="s">
        <v>676</v>
      </c>
    </row>
    <row r="269" spans="2:65" s="1" customFormat="1" ht="13.5">
      <c r="B269" s="42"/>
      <c r="D269" s="194" t="s">
        <v>156</v>
      </c>
      <c r="F269" s="195" t="s">
        <v>677</v>
      </c>
      <c r="I269" s="196"/>
      <c r="L269" s="42"/>
      <c r="M269" s="197"/>
      <c r="N269" s="43"/>
      <c r="O269" s="43"/>
      <c r="P269" s="43"/>
      <c r="Q269" s="43"/>
      <c r="R269" s="43"/>
      <c r="S269" s="43"/>
      <c r="T269" s="71"/>
      <c r="AT269" s="25" t="s">
        <v>156</v>
      </c>
      <c r="AU269" s="25" t="s">
        <v>89</v>
      </c>
    </row>
    <row r="270" spans="2:65" s="1" customFormat="1" ht="16.5" customHeight="1">
      <c r="B270" s="181"/>
      <c r="C270" s="182" t="s">
        <v>678</v>
      </c>
      <c r="D270" s="182" t="s">
        <v>151</v>
      </c>
      <c r="E270" s="183" t="s">
        <v>679</v>
      </c>
      <c r="F270" s="184" t="s">
        <v>680</v>
      </c>
      <c r="G270" s="185" t="s">
        <v>379</v>
      </c>
      <c r="H270" s="186">
        <v>26.452999999999999</v>
      </c>
      <c r="I270" s="187"/>
      <c r="J270" s="188">
        <f>ROUND(I270*H270,2)</f>
        <v>0</v>
      </c>
      <c r="K270" s="184" t="s">
        <v>220</v>
      </c>
      <c r="L270" s="42"/>
      <c r="M270" s="189" t="s">
        <v>5</v>
      </c>
      <c r="N270" s="190" t="s">
        <v>48</v>
      </c>
      <c r="O270" s="43"/>
      <c r="P270" s="191">
        <f>O270*H270</f>
        <v>0</v>
      </c>
      <c r="Q270" s="191">
        <v>3.0000000000000001E-5</v>
      </c>
      <c r="R270" s="191">
        <f>Q270*H270</f>
        <v>7.9359000000000005E-4</v>
      </c>
      <c r="S270" s="191">
        <v>0</v>
      </c>
      <c r="T270" s="192">
        <f>S270*H270</f>
        <v>0</v>
      </c>
      <c r="AR270" s="25" t="s">
        <v>302</v>
      </c>
      <c r="AT270" s="25" t="s">
        <v>151</v>
      </c>
      <c r="AU270" s="25" t="s">
        <v>89</v>
      </c>
      <c r="AY270" s="25" t="s">
        <v>149</v>
      </c>
      <c r="BE270" s="193">
        <f>IF(N270="základní",J270,0)</f>
        <v>0</v>
      </c>
      <c r="BF270" s="193">
        <f>IF(N270="snížená",J270,0)</f>
        <v>0</v>
      </c>
      <c r="BG270" s="193">
        <f>IF(N270="zákl. přenesená",J270,0)</f>
        <v>0</v>
      </c>
      <c r="BH270" s="193">
        <f>IF(N270="sníž. přenesená",J270,0)</f>
        <v>0</v>
      </c>
      <c r="BI270" s="193">
        <f>IF(N270="nulová",J270,0)</f>
        <v>0</v>
      </c>
      <c r="BJ270" s="25" t="s">
        <v>84</v>
      </c>
      <c r="BK270" s="193">
        <f>ROUND(I270*H270,2)</f>
        <v>0</v>
      </c>
      <c r="BL270" s="25" t="s">
        <v>302</v>
      </c>
      <c r="BM270" s="25" t="s">
        <v>681</v>
      </c>
    </row>
    <row r="271" spans="2:65" s="1" customFormat="1" ht="13.5">
      <c r="B271" s="42"/>
      <c r="D271" s="194" t="s">
        <v>156</v>
      </c>
      <c r="F271" s="195" t="s">
        <v>682</v>
      </c>
      <c r="I271" s="196"/>
      <c r="L271" s="42"/>
      <c r="M271" s="197"/>
      <c r="N271" s="43"/>
      <c r="O271" s="43"/>
      <c r="P271" s="43"/>
      <c r="Q271" s="43"/>
      <c r="R271" s="43"/>
      <c r="S271" s="43"/>
      <c r="T271" s="71"/>
      <c r="AT271" s="25" t="s">
        <v>156</v>
      </c>
      <c r="AU271" s="25" t="s">
        <v>89</v>
      </c>
    </row>
    <row r="272" spans="2:65" s="1" customFormat="1" ht="16.5" customHeight="1">
      <c r="B272" s="181"/>
      <c r="C272" s="182" t="s">
        <v>683</v>
      </c>
      <c r="D272" s="182" t="s">
        <v>151</v>
      </c>
      <c r="E272" s="183" t="s">
        <v>684</v>
      </c>
      <c r="F272" s="184" t="s">
        <v>685</v>
      </c>
      <c r="G272" s="185" t="s">
        <v>379</v>
      </c>
      <c r="H272" s="186">
        <v>2.4500000000000002</v>
      </c>
      <c r="I272" s="187"/>
      <c r="J272" s="188">
        <f>ROUND(I272*H272,2)</f>
        <v>0</v>
      </c>
      <c r="K272" s="184" t="s">
        <v>220</v>
      </c>
      <c r="L272" s="42"/>
      <c r="M272" s="189" t="s">
        <v>5</v>
      </c>
      <c r="N272" s="190" t="s">
        <v>48</v>
      </c>
      <c r="O272" s="43"/>
      <c r="P272" s="191">
        <f>O272*H272</f>
        <v>0</v>
      </c>
      <c r="Q272" s="191">
        <v>0</v>
      </c>
      <c r="R272" s="191">
        <f>Q272*H272</f>
        <v>0</v>
      </c>
      <c r="S272" s="191">
        <v>0</v>
      </c>
      <c r="T272" s="192">
        <f>S272*H272</f>
        <v>0</v>
      </c>
      <c r="AR272" s="25" t="s">
        <v>302</v>
      </c>
      <c r="AT272" s="25" t="s">
        <v>151</v>
      </c>
      <c r="AU272" s="25" t="s">
        <v>89</v>
      </c>
      <c r="AY272" s="25" t="s">
        <v>149</v>
      </c>
      <c r="BE272" s="193">
        <f>IF(N272="základní",J272,0)</f>
        <v>0</v>
      </c>
      <c r="BF272" s="193">
        <f>IF(N272="snížená",J272,0)</f>
        <v>0</v>
      </c>
      <c r="BG272" s="193">
        <f>IF(N272="zákl. přenesená",J272,0)</f>
        <v>0</v>
      </c>
      <c r="BH272" s="193">
        <f>IF(N272="sníž. přenesená",J272,0)</f>
        <v>0</v>
      </c>
      <c r="BI272" s="193">
        <f>IF(N272="nulová",J272,0)</f>
        <v>0</v>
      </c>
      <c r="BJ272" s="25" t="s">
        <v>84</v>
      </c>
      <c r="BK272" s="193">
        <f>ROUND(I272*H272,2)</f>
        <v>0</v>
      </c>
      <c r="BL272" s="25" t="s">
        <v>302</v>
      </c>
      <c r="BM272" s="25" t="s">
        <v>686</v>
      </c>
    </row>
    <row r="273" spans="2:65" s="1" customFormat="1" ht="13.5">
      <c r="B273" s="42"/>
      <c r="D273" s="194" t="s">
        <v>156</v>
      </c>
      <c r="F273" s="195" t="s">
        <v>687</v>
      </c>
      <c r="I273" s="196"/>
      <c r="L273" s="42"/>
      <c r="M273" s="197"/>
      <c r="N273" s="43"/>
      <c r="O273" s="43"/>
      <c r="P273" s="43"/>
      <c r="Q273" s="43"/>
      <c r="R273" s="43"/>
      <c r="S273" s="43"/>
      <c r="T273" s="71"/>
      <c r="AT273" s="25" t="s">
        <v>156</v>
      </c>
      <c r="AU273" s="25" t="s">
        <v>89</v>
      </c>
    </row>
    <row r="274" spans="2:65" s="12" customFormat="1" ht="13.5">
      <c r="B274" s="201"/>
      <c r="D274" s="194" t="s">
        <v>223</v>
      </c>
      <c r="E274" s="202" t="s">
        <v>5</v>
      </c>
      <c r="F274" s="203" t="s">
        <v>688</v>
      </c>
      <c r="H274" s="202" t="s">
        <v>5</v>
      </c>
      <c r="I274" s="204"/>
      <c r="L274" s="201"/>
      <c r="M274" s="205"/>
      <c r="N274" s="206"/>
      <c r="O274" s="206"/>
      <c r="P274" s="206"/>
      <c r="Q274" s="206"/>
      <c r="R274" s="206"/>
      <c r="S274" s="206"/>
      <c r="T274" s="207"/>
      <c r="AT274" s="202" t="s">
        <v>223</v>
      </c>
      <c r="AU274" s="202" t="s">
        <v>89</v>
      </c>
      <c r="AV274" s="12" t="s">
        <v>84</v>
      </c>
      <c r="AW274" s="12" t="s">
        <v>40</v>
      </c>
      <c r="AX274" s="12" t="s">
        <v>77</v>
      </c>
      <c r="AY274" s="202" t="s">
        <v>149</v>
      </c>
    </row>
    <row r="275" spans="2:65" s="13" customFormat="1" ht="13.5">
      <c r="B275" s="208"/>
      <c r="D275" s="194" t="s">
        <v>223</v>
      </c>
      <c r="E275" s="209" t="s">
        <v>5</v>
      </c>
      <c r="F275" s="210" t="s">
        <v>689</v>
      </c>
      <c r="H275" s="211">
        <v>2.4500000000000002</v>
      </c>
      <c r="I275" s="212"/>
      <c r="L275" s="208"/>
      <c r="M275" s="213"/>
      <c r="N275" s="214"/>
      <c r="O275" s="214"/>
      <c r="P275" s="214"/>
      <c r="Q275" s="214"/>
      <c r="R275" s="214"/>
      <c r="S275" s="214"/>
      <c r="T275" s="215"/>
      <c r="AT275" s="209" t="s">
        <v>223</v>
      </c>
      <c r="AU275" s="209" t="s">
        <v>89</v>
      </c>
      <c r="AV275" s="13" t="s">
        <v>89</v>
      </c>
      <c r="AW275" s="13" t="s">
        <v>40</v>
      </c>
      <c r="AX275" s="13" t="s">
        <v>77</v>
      </c>
      <c r="AY275" s="209" t="s">
        <v>149</v>
      </c>
    </row>
    <row r="276" spans="2:65" s="14" customFormat="1" ht="13.5">
      <c r="B276" s="216"/>
      <c r="D276" s="194" t="s">
        <v>223</v>
      </c>
      <c r="E276" s="217" t="s">
        <v>5</v>
      </c>
      <c r="F276" s="218" t="s">
        <v>226</v>
      </c>
      <c r="H276" s="219">
        <v>2.4500000000000002</v>
      </c>
      <c r="I276" s="220"/>
      <c r="L276" s="216"/>
      <c r="M276" s="221"/>
      <c r="N276" s="222"/>
      <c r="O276" s="222"/>
      <c r="P276" s="222"/>
      <c r="Q276" s="222"/>
      <c r="R276" s="222"/>
      <c r="S276" s="222"/>
      <c r="T276" s="223"/>
      <c r="AT276" s="217" t="s">
        <v>223</v>
      </c>
      <c r="AU276" s="217" t="s">
        <v>89</v>
      </c>
      <c r="AV276" s="14" t="s">
        <v>148</v>
      </c>
      <c r="AW276" s="14" t="s">
        <v>40</v>
      </c>
      <c r="AX276" s="14" t="s">
        <v>84</v>
      </c>
      <c r="AY276" s="217" t="s">
        <v>149</v>
      </c>
    </row>
    <row r="277" spans="2:65" s="1" customFormat="1" ht="16.5" customHeight="1">
      <c r="B277" s="181"/>
      <c r="C277" s="224" t="s">
        <v>690</v>
      </c>
      <c r="D277" s="224" t="s">
        <v>503</v>
      </c>
      <c r="E277" s="225" t="s">
        <v>691</v>
      </c>
      <c r="F277" s="226" t="s">
        <v>692</v>
      </c>
      <c r="G277" s="227" t="s">
        <v>379</v>
      </c>
      <c r="H277" s="228">
        <v>2.6949999999999998</v>
      </c>
      <c r="I277" s="229"/>
      <c r="J277" s="230">
        <f>ROUND(I277*H277,2)</f>
        <v>0</v>
      </c>
      <c r="K277" s="226" t="s">
        <v>220</v>
      </c>
      <c r="L277" s="231"/>
      <c r="M277" s="232" t="s">
        <v>5</v>
      </c>
      <c r="N277" s="233" t="s">
        <v>48</v>
      </c>
      <c r="O277" s="43"/>
      <c r="P277" s="191">
        <f>O277*H277</f>
        <v>0</v>
      </c>
      <c r="Q277" s="191">
        <v>6.0000000000000002E-5</v>
      </c>
      <c r="R277" s="191">
        <f>Q277*H277</f>
        <v>1.617E-4</v>
      </c>
      <c r="S277" s="191">
        <v>0</v>
      </c>
      <c r="T277" s="192">
        <f>S277*H277</f>
        <v>0</v>
      </c>
      <c r="AR277" s="25" t="s">
        <v>429</v>
      </c>
      <c r="AT277" s="25" t="s">
        <v>503</v>
      </c>
      <c r="AU277" s="25" t="s">
        <v>89</v>
      </c>
      <c r="AY277" s="25" t="s">
        <v>149</v>
      </c>
      <c r="BE277" s="193">
        <f>IF(N277="základní",J277,0)</f>
        <v>0</v>
      </c>
      <c r="BF277" s="193">
        <f>IF(N277="snížená",J277,0)</f>
        <v>0</v>
      </c>
      <c r="BG277" s="193">
        <f>IF(N277="zákl. přenesená",J277,0)</f>
        <v>0</v>
      </c>
      <c r="BH277" s="193">
        <f>IF(N277="sníž. přenesená",J277,0)</f>
        <v>0</v>
      </c>
      <c r="BI277" s="193">
        <f>IF(N277="nulová",J277,0)</f>
        <v>0</v>
      </c>
      <c r="BJ277" s="25" t="s">
        <v>84</v>
      </c>
      <c r="BK277" s="193">
        <f>ROUND(I277*H277,2)</f>
        <v>0</v>
      </c>
      <c r="BL277" s="25" t="s">
        <v>302</v>
      </c>
      <c r="BM277" s="25" t="s">
        <v>693</v>
      </c>
    </row>
    <row r="278" spans="2:65" s="13" customFormat="1" ht="13.5">
      <c r="B278" s="208"/>
      <c r="D278" s="194" t="s">
        <v>223</v>
      </c>
      <c r="F278" s="210" t="s">
        <v>694</v>
      </c>
      <c r="H278" s="211">
        <v>2.6949999999999998</v>
      </c>
      <c r="I278" s="212"/>
      <c r="L278" s="208"/>
      <c r="M278" s="213"/>
      <c r="N278" s="214"/>
      <c r="O278" s="214"/>
      <c r="P278" s="214"/>
      <c r="Q278" s="214"/>
      <c r="R278" s="214"/>
      <c r="S278" s="214"/>
      <c r="T278" s="215"/>
      <c r="AT278" s="209" t="s">
        <v>223</v>
      </c>
      <c r="AU278" s="209" t="s">
        <v>89</v>
      </c>
      <c r="AV278" s="13" t="s">
        <v>89</v>
      </c>
      <c r="AW278" s="13" t="s">
        <v>6</v>
      </c>
      <c r="AX278" s="13" t="s">
        <v>84</v>
      </c>
      <c r="AY278" s="209" t="s">
        <v>149</v>
      </c>
    </row>
    <row r="279" spans="2:65" s="1" customFormat="1" ht="16.5" customHeight="1">
      <c r="B279" s="181"/>
      <c r="C279" s="182" t="s">
        <v>695</v>
      </c>
      <c r="D279" s="182" t="s">
        <v>151</v>
      </c>
      <c r="E279" s="183" t="s">
        <v>696</v>
      </c>
      <c r="F279" s="184" t="s">
        <v>697</v>
      </c>
      <c r="G279" s="185" t="s">
        <v>273</v>
      </c>
      <c r="H279" s="186">
        <v>26.452999999999999</v>
      </c>
      <c r="I279" s="187"/>
      <c r="J279" s="188">
        <f>ROUND(I279*H279,2)</f>
        <v>0</v>
      </c>
      <c r="K279" s="184" t="s">
        <v>220</v>
      </c>
      <c r="L279" s="42"/>
      <c r="M279" s="189" t="s">
        <v>5</v>
      </c>
      <c r="N279" s="190" t="s">
        <v>48</v>
      </c>
      <c r="O279" s="43"/>
      <c r="P279" s="191">
        <f>O279*H279</f>
        <v>0</v>
      </c>
      <c r="Q279" s="191">
        <v>7.1500000000000001E-3</v>
      </c>
      <c r="R279" s="191">
        <f>Q279*H279</f>
        <v>0.18913895</v>
      </c>
      <c r="S279" s="191">
        <v>0</v>
      </c>
      <c r="T279" s="192">
        <f>S279*H279</f>
        <v>0</v>
      </c>
      <c r="AR279" s="25" t="s">
        <v>302</v>
      </c>
      <c r="AT279" s="25" t="s">
        <v>151</v>
      </c>
      <c r="AU279" s="25" t="s">
        <v>89</v>
      </c>
      <c r="AY279" s="25" t="s">
        <v>149</v>
      </c>
      <c r="BE279" s="193">
        <f>IF(N279="základní",J279,0)</f>
        <v>0</v>
      </c>
      <c r="BF279" s="193">
        <f>IF(N279="snížená",J279,0)</f>
        <v>0</v>
      </c>
      <c r="BG279" s="193">
        <f>IF(N279="zákl. přenesená",J279,0)</f>
        <v>0</v>
      </c>
      <c r="BH279" s="193">
        <f>IF(N279="sníž. přenesená",J279,0)</f>
        <v>0</v>
      </c>
      <c r="BI279" s="193">
        <f>IF(N279="nulová",J279,0)</f>
        <v>0</v>
      </c>
      <c r="BJ279" s="25" t="s">
        <v>84</v>
      </c>
      <c r="BK279" s="193">
        <f>ROUND(I279*H279,2)</f>
        <v>0</v>
      </c>
      <c r="BL279" s="25" t="s">
        <v>302</v>
      </c>
      <c r="BM279" s="25" t="s">
        <v>698</v>
      </c>
    </row>
    <row r="280" spans="2:65" s="1" customFormat="1" ht="13.5">
      <c r="B280" s="42"/>
      <c r="D280" s="194" t="s">
        <v>156</v>
      </c>
      <c r="F280" s="195" t="s">
        <v>699</v>
      </c>
      <c r="I280" s="196"/>
      <c r="L280" s="42"/>
      <c r="M280" s="197"/>
      <c r="N280" s="43"/>
      <c r="O280" s="43"/>
      <c r="P280" s="43"/>
      <c r="Q280" s="43"/>
      <c r="R280" s="43"/>
      <c r="S280" s="43"/>
      <c r="T280" s="71"/>
      <c r="AT280" s="25" t="s">
        <v>156</v>
      </c>
      <c r="AU280" s="25" t="s">
        <v>89</v>
      </c>
    </row>
    <row r="281" spans="2:65" s="1" customFormat="1" ht="16.5" customHeight="1">
      <c r="B281" s="181"/>
      <c r="C281" s="182" t="s">
        <v>700</v>
      </c>
      <c r="D281" s="182" t="s">
        <v>151</v>
      </c>
      <c r="E281" s="183" t="s">
        <v>701</v>
      </c>
      <c r="F281" s="184" t="s">
        <v>702</v>
      </c>
      <c r="G281" s="185" t="s">
        <v>242</v>
      </c>
      <c r="H281" s="186">
        <v>0.83099999999999996</v>
      </c>
      <c r="I281" s="187"/>
      <c r="J281" s="188">
        <f>ROUND(I281*H281,2)</f>
        <v>0</v>
      </c>
      <c r="K281" s="184" t="s">
        <v>220</v>
      </c>
      <c r="L281" s="42"/>
      <c r="M281" s="189" t="s">
        <v>5</v>
      </c>
      <c r="N281" s="190" t="s">
        <v>48</v>
      </c>
      <c r="O281" s="43"/>
      <c r="P281" s="191">
        <f>O281*H281</f>
        <v>0</v>
      </c>
      <c r="Q281" s="191">
        <v>0</v>
      </c>
      <c r="R281" s="191">
        <f>Q281*H281</f>
        <v>0</v>
      </c>
      <c r="S281" s="191">
        <v>0</v>
      </c>
      <c r="T281" s="192">
        <f>S281*H281</f>
        <v>0</v>
      </c>
      <c r="AR281" s="25" t="s">
        <v>302</v>
      </c>
      <c r="AT281" s="25" t="s">
        <v>151</v>
      </c>
      <c r="AU281" s="25" t="s">
        <v>89</v>
      </c>
      <c r="AY281" s="25" t="s">
        <v>149</v>
      </c>
      <c r="BE281" s="193">
        <f>IF(N281="základní",J281,0)</f>
        <v>0</v>
      </c>
      <c r="BF281" s="193">
        <f>IF(N281="snížená",J281,0)</f>
        <v>0</v>
      </c>
      <c r="BG281" s="193">
        <f>IF(N281="zákl. přenesená",J281,0)</f>
        <v>0</v>
      </c>
      <c r="BH281" s="193">
        <f>IF(N281="sníž. přenesená",J281,0)</f>
        <v>0</v>
      </c>
      <c r="BI281" s="193">
        <f>IF(N281="nulová",J281,0)</f>
        <v>0</v>
      </c>
      <c r="BJ281" s="25" t="s">
        <v>84</v>
      </c>
      <c r="BK281" s="193">
        <f>ROUND(I281*H281,2)</f>
        <v>0</v>
      </c>
      <c r="BL281" s="25" t="s">
        <v>302</v>
      </c>
      <c r="BM281" s="25" t="s">
        <v>703</v>
      </c>
    </row>
    <row r="282" spans="2:65" s="1" customFormat="1" ht="27">
      <c r="B282" s="42"/>
      <c r="D282" s="194" t="s">
        <v>156</v>
      </c>
      <c r="F282" s="195" t="s">
        <v>704</v>
      </c>
      <c r="I282" s="196"/>
      <c r="L282" s="42"/>
      <c r="M282" s="197"/>
      <c r="N282" s="43"/>
      <c r="O282" s="43"/>
      <c r="P282" s="43"/>
      <c r="Q282" s="43"/>
      <c r="R282" s="43"/>
      <c r="S282" s="43"/>
      <c r="T282" s="71"/>
      <c r="AT282" s="25" t="s">
        <v>156</v>
      </c>
      <c r="AU282" s="25" t="s">
        <v>89</v>
      </c>
    </row>
    <row r="283" spans="2:65" s="11" customFormat="1" ht="29.85" customHeight="1">
      <c r="B283" s="168"/>
      <c r="D283" s="169" t="s">
        <v>76</v>
      </c>
      <c r="E283" s="179" t="s">
        <v>476</v>
      </c>
      <c r="F283" s="179" t="s">
        <v>477</v>
      </c>
      <c r="I283" s="171"/>
      <c r="J283" s="180">
        <f>BK283</f>
        <v>0</v>
      </c>
      <c r="L283" s="168"/>
      <c r="M283" s="173"/>
      <c r="N283" s="174"/>
      <c r="O283" s="174"/>
      <c r="P283" s="175">
        <f>SUM(P284:P293)</f>
        <v>0</v>
      </c>
      <c r="Q283" s="174"/>
      <c r="R283" s="175">
        <f>SUM(R284:R293)</f>
        <v>0.22710988000000004</v>
      </c>
      <c r="S283" s="174"/>
      <c r="T283" s="176">
        <f>SUM(T284:T293)</f>
        <v>0</v>
      </c>
      <c r="AR283" s="169" t="s">
        <v>89</v>
      </c>
      <c r="AT283" s="177" t="s">
        <v>76</v>
      </c>
      <c r="AU283" s="177" t="s">
        <v>84</v>
      </c>
      <c r="AY283" s="169" t="s">
        <v>149</v>
      </c>
      <c r="BK283" s="178">
        <f>SUM(BK284:BK293)</f>
        <v>0</v>
      </c>
    </row>
    <row r="284" spans="2:65" s="1" customFormat="1" ht="16.5" customHeight="1">
      <c r="B284" s="181"/>
      <c r="C284" s="182" t="s">
        <v>705</v>
      </c>
      <c r="D284" s="182" t="s">
        <v>151</v>
      </c>
      <c r="E284" s="183" t="s">
        <v>706</v>
      </c>
      <c r="F284" s="184" t="s">
        <v>707</v>
      </c>
      <c r="G284" s="185" t="s">
        <v>273</v>
      </c>
      <c r="H284" s="186">
        <v>384.93200000000002</v>
      </c>
      <c r="I284" s="187"/>
      <c r="J284" s="188">
        <f>ROUND(I284*H284,2)</f>
        <v>0</v>
      </c>
      <c r="K284" s="184" t="s">
        <v>220</v>
      </c>
      <c r="L284" s="42"/>
      <c r="M284" s="189" t="s">
        <v>5</v>
      </c>
      <c r="N284" s="190" t="s">
        <v>48</v>
      </c>
      <c r="O284" s="43"/>
      <c r="P284" s="191">
        <f>O284*H284</f>
        <v>0</v>
      </c>
      <c r="Q284" s="191">
        <v>1.9000000000000001E-4</v>
      </c>
      <c r="R284" s="191">
        <f>Q284*H284</f>
        <v>7.3137080000000007E-2</v>
      </c>
      <c r="S284" s="191">
        <v>0</v>
      </c>
      <c r="T284" s="192">
        <f>S284*H284</f>
        <v>0</v>
      </c>
      <c r="AR284" s="25" t="s">
        <v>302</v>
      </c>
      <c r="AT284" s="25" t="s">
        <v>151</v>
      </c>
      <c r="AU284" s="25" t="s">
        <v>89</v>
      </c>
      <c r="AY284" s="25" t="s">
        <v>149</v>
      </c>
      <c r="BE284" s="193">
        <f>IF(N284="základní",J284,0)</f>
        <v>0</v>
      </c>
      <c r="BF284" s="193">
        <f>IF(N284="snížená",J284,0)</f>
        <v>0</v>
      </c>
      <c r="BG284" s="193">
        <f>IF(N284="zákl. přenesená",J284,0)</f>
        <v>0</v>
      </c>
      <c r="BH284" s="193">
        <f>IF(N284="sníž. přenesená",J284,0)</f>
        <v>0</v>
      </c>
      <c r="BI284" s="193">
        <f>IF(N284="nulová",J284,0)</f>
        <v>0</v>
      </c>
      <c r="BJ284" s="25" t="s">
        <v>84</v>
      </c>
      <c r="BK284" s="193">
        <f>ROUND(I284*H284,2)</f>
        <v>0</v>
      </c>
      <c r="BL284" s="25" t="s">
        <v>302</v>
      </c>
      <c r="BM284" s="25" t="s">
        <v>708</v>
      </c>
    </row>
    <row r="285" spans="2:65" s="1" customFormat="1" ht="13.5">
      <c r="B285" s="42"/>
      <c r="D285" s="194" t="s">
        <v>156</v>
      </c>
      <c r="F285" s="195" t="s">
        <v>709</v>
      </c>
      <c r="I285" s="196"/>
      <c r="L285" s="42"/>
      <c r="M285" s="197"/>
      <c r="N285" s="43"/>
      <c r="O285" s="43"/>
      <c r="P285" s="43"/>
      <c r="Q285" s="43"/>
      <c r="R285" s="43"/>
      <c r="S285" s="43"/>
      <c r="T285" s="71"/>
      <c r="AT285" s="25" t="s">
        <v>156</v>
      </c>
      <c r="AU285" s="25" t="s">
        <v>89</v>
      </c>
    </row>
    <row r="286" spans="2:65" s="12" customFormat="1" ht="13.5">
      <c r="B286" s="201"/>
      <c r="D286" s="194" t="s">
        <v>223</v>
      </c>
      <c r="E286" s="202" t="s">
        <v>5</v>
      </c>
      <c r="F286" s="203" t="s">
        <v>710</v>
      </c>
      <c r="H286" s="202" t="s">
        <v>5</v>
      </c>
      <c r="I286" s="204"/>
      <c r="L286" s="201"/>
      <c r="M286" s="205"/>
      <c r="N286" s="206"/>
      <c r="O286" s="206"/>
      <c r="P286" s="206"/>
      <c r="Q286" s="206"/>
      <c r="R286" s="206"/>
      <c r="S286" s="206"/>
      <c r="T286" s="207"/>
      <c r="AT286" s="202" t="s">
        <v>223</v>
      </c>
      <c r="AU286" s="202" t="s">
        <v>89</v>
      </c>
      <c r="AV286" s="12" t="s">
        <v>84</v>
      </c>
      <c r="AW286" s="12" t="s">
        <v>40</v>
      </c>
      <c r="AX286" s="12" t="s">
        <v>77</v>
      </c>
      <c r="AY286" s="202" t="s">
        <v>149</v>
      </c>
    </row>
    <row r="287" spans="2:65" s="13" customFormat="1" ht="13.5">
      <c r="B287" s="208"/>
      <c r="D287" s="194" t="s">
        <v>223</v>
      </c>
      <c r="E287" s="209" t="s">
        <v>5</v>
      </c>
      <c r="F287" s="210" t="s">
        <v>711</v>
      </c>
      <c r="H287" s="211">
        <v>338.13200000000001</v>
      </c>
      <c r="I287" s="212"/>
      <c r="L287" s="208"/>
      <c r="M287" s="213"/>
      <c r="N287" s="214"/>
      <c r="O287" s="214"/>
      <c r="P287" s="214"/>
      <c r="Q287" s="214"/>
      <c r="R287" s="214"/>
      <c r="S287" s="214"/>
      <c r="T287" s="215"/>
      <c r="AT287" s="209" t="s">
        <v>223</v>
      </c>
      <c r="AU287" s="209" t="s">
        <v>89</v>
      </c>
      <c r="AV287" s="13" t="s">
        <v>89</v>
      </c>
      <c r="AW287" s="13" t="s">
        <v>40</v>
      </c>
      <c r="AX287" s="13" t="s">
        <v>77</v>
      </c>
      <c r="AY287" s="209" t="s">
        <v>149</v>
      </c>
    </row>
    <row r="288" spans="2:65" s="13" customFormat="1" ht="13.5">
      <c r="B288" s="208"/>
      <c r="D288" s="194" t="s">
        <v>223</v>
      </c>
      <c r="E288" s="209" t="s">
        <v>5</v>
      </c>
      <c r="F288" s="210" t="s">
        <v>5</v>
      </c>
      <c r="H288" s="211">
        <v>0</v>
      </c>
      <c r="I288" s="212"/>
      <c r="L288" s="208"/>
      <c r="M288" s="213"/>
      <c r="N288" s="214"/>
      <c r="O288" s="214"/>
      <c r="P288" s="214"/>
      <c r="Q288" s="214"/>
      <c r="R288" s="214"/>
      <c r="S288" s="214"/>
      <c r="T288" s="215"/>
      <c r="AT288" s="209" t="s">
        <v>223</v>
      </c>
      <c r="AU288" s="209" t="s">
        <v>89</v>
      </c>
      <c r="AV288" s="13" t="s">
        <v>89</v>
      </c>
      <c r="AW288" s="13" t="s">
        <v>40</v>
      </c>
      <c r="AX288" s="13" t="s">
        <v>77</v>
      </c>
      <c r="AY288" s="209" t="s">
        <v>149</v>
      </c>
    </row>
    <row r="289" spans="2:65" s="12" customFormat="1" ht="13.5">
      <c r="B289" s="201"/>
      <c r="D289" s="194" t="s">
        <v>223</v>
      </c>
      <c r="E289" s="202" t="s">
        <v>5</v>
      </c>
      <c r="F289" s="203" t="s">
        <v>289</v>
      </c>
      <c r="H289" s="202" t="s">
        <v>5</v>
      </c>
      <c r="I289" s="204"/>
      <c r="L289" s="201"/>
      <c r="M289" s="205"/>
      <c r="N289" s="206"/>
      <c r="O289" s="206"/>
      <c r="P289" s="206"/>
      <c r="Q289" s="206"/>
      <c r="R289" s="206"/>
      <c r="S289" s="206"/>
      <c r="T289" s="207"/>
      <c r="AT289" s="202" t="s">
        <v>223</v>
      </c>
      <c r="AU289" s="202" t="s">
        <v>89</v>
      </c>
      <c r="AV289" s="12" t="s">
        <v>84</v>
      </c>
      <c r="AW289" s="12" t="s">
        <v>40</v>
      </c>
      <c r="AX289" s="12" t="s">
        <v>77</v>
      </c>
      <c r="AY289" s="202" t="s">
        <v>149</v>
      </c>
    </row>
    <row r="290" spans="2:65" s="13" customFormat="1" ht="13.5">
      <c r="B290" s="208"/>
      <c r="D290" s="194" t="s">
        <v>223</v>
      </c>
      <c r="E290" s="209" t="s">
        <v>5</v>
      </c>
      <c r="F290" s="210" t="s">
        <v>418</v>
      </c>
      <c r="H290" s="211">
        <v>46.8</v>
      </c>
      <c r="I290" s="212"/>
      <c r="L290" s="208"/>
      <c r="M290" s="213"/>
      <c r="N290" s="214"/>
      <c r="O290" s="214"/>
      <c r="P290" s="214"/>
      <c r="Q290" s="214"/>
      <c r="R290" s="214"/>
      <c r="S290" s="214"/>
      <c r="T290" s="215"/>
      <c r="AT290" s="209" t="s">
        <v>223</v>
      </c>
      <c r="AU290" s="209" t="s">
        <v>89</v>
      </c>
      <c r="AV290" s="13" t="s">
        <v>89</v>
      </c>
      <c r="AW290" s="13" t="s">
        <v>40</v>
      </c>
      <c r="AX290" s="13" t="s">
        <v>77</v>
      </c>
      <c r="AY290" s="209" t="s">
        <v>149</v>
      </c>
    </row>
    <row r="291" spans="2:65" s="14" customFormat="1" ht="13.5">
      <c r="B291" s="216"/>
      <c r="D291" s="194" t="s">
        <v>223</v>
      </c>
      <c r="E291" s="217" t="s">
        <v>5</v>
      </c>
      <c r="F291" s="218" t="s">
        <v>226</v>
      </c>
      <c r="H291" s="219">
        <v>384.93200000000002</v>
      </c>
      <c r="I291" s="220"/>
      <c r="L291" s="216"/>
      <c r="M291" s="221"/>
      <c r="N291" s="222"/>
      <c r="O291" s="222"/>
      <c r="P291" s="222"/>
      <c r="Q291" s="222"/>
      <c r="R291" s="222"/>
      <c r="S291" s="222"/>
      <c r="T291" s="223"/>
      <c r="AT291" s="217" t="s">
        <v>223</v>
      </c>
      <c r="AU291" s="217" t="s">
        <v>89</v>
      </c>
      <c r="AV291" s="14" t="s">
        <v>148</v>
      </c>
      <c r="AW291" s="14" t="s">
        <v>40</v>
      </c>
      <c r="AX291" s="14" t="s">
        <v>84</v>
      </c>
      <c r="AY291" s="217" t="s">
        <v>149</v>
      </c>
    </row>
    <row r="292" spans="2:65" s="1" customFormat="1" ht="16.5" customHeight="1">
      <c r="B292" s="181"/>
      <c r="C292" s="182" t="s">
        <v>712</v>
      </c>
      <c r="D292" s="182" t="s">
        <v>151</v>
      </c>
      <c r="E292" s="183" t="s">
        <v>713</v>
      </c>
      <c r="F292" s="184" t="s">
        <v>714</v>
      </c>
      <c r="G292" s="185" t="s">
        <v>273</v>
      </c>
      <c r="H292" s="186">
        <v>384.93200000000002</v>
      </c>
      <c r="I292" s="187"/>
      <c r="J292" s="188">
        <f>ROUND(I292*H292,2)</f>
        <v>0</v>
      </c>
      <c r="K292" s="184" t="s">
        <v>220</v>
      </c>
      <c r="L292" s="42"/>
      <c r="M292" s="189" t="s">
        <v>5</v>
      </c>
      <c r="N292" s="190" t="s">
        <v>48</v>
      </c>
      <c r="O292" s="43"/>
      <c r="P292" s="191">
        <f>O292*H292</f>
        <v>0</v>
      </c>
      <c r="Q292" s="191">
        <v>4.0000000000000002E-4</v>
      </c>
      <c r="R292" s="191">
        <f>Q292*H292</f>
        <v>0.15397280000000002</v>
      </c>
      <c r="S292" s="191">
        <v>0</v>
      </c>
      <c r="T292" s="192">
        <f>S292*H292</f>
        <v>0</v>
      </c>
      <c r="AR292" s="25" t="s">
        <v>302</v>
      </c>
      <c r="AT292" s="25" t="s">
        <v>151</v>
      </c>
      <c r="AU292" s="25" t="s">
        <v>89</v>
      </c>
      <c r="AY292" s="25" t="s">
        <v>149</v>
      </c>
      <c r="BE292" s="193">
        <f>IF(N292="základní",J292,0)</f>
        <v>0</v>
      </c>
      <c r="BF292" s="193">
        <f>IF(N292="snížená",J292,0)</f>
        <v>0</v>
      </c>
      <c r="BG292" s="193">
        <f>IF(N292="zákl. přenesená",J292,0)</f>
        <v>0</v>
      </c>
      <c r="BH292" s="193">
        <f>IF(N292="sníž. přenesená",J292,0)</f>
        <v>0</v>
      </c>
      <c r="BI292" s="193">
        <f>IF(N292="nulová",J292,0)</f>
        <v>0</v>
      </c>
      <c r="BJ292" s="25" t="s">
        <v>84</v>
      </c>
      <c r="BK292" s="193">
        <f>ROUND(I292*H292,2)</f>
        <v>0</v>
      </c>
      <c r="BL292" s="25" t="s">
        <v>302</v>
      </c>
      <c r="BM292" s="25" t="s">
        <v>715</v>
      </c>
    </row>
    <row r="293" spans="2:65" s="1" customFormat="1" ht="13.5">
      <c r="B293" s="42"/>
      <c r="D293" s="194" t="s">
        <v>156</v>
      </c>
      <c r="F293" s="195" t="s">
        <v>716</v>
      </c>
      <c r="I293" s="196"/>
      <c r="L293" s="42"/>
      <c r="M293" s="198"/>
      <c r="N293" s="199"/>
      <c r="O293" s="199"/>
      <c r="P293" s="199"/>
      <c r="Q293" s="199"/>
      <c r="R293" s="199"/>
      <c r="S293" s="199"/>
      <c r="T293" s="200"/>
      <c r="AT293" s="25" t="s">
        <v>156</v>
      </c>
      <c r="AU293" s="25" t="s">
        <v>89</v>
      </c>
    </row>
    <row r="294" spans="2:65" s="1" customFormat="1" ht="6.95" customHeight="1">
      <c r="B294" s="57"/>
      <c r="C294" s="58"/>
      <c r="D294" s="58"/>
      <c r="E294" s="58"/>
      <c r="F294" s="58"/>
      <c r="G294" s="58"/>
      <c r="H294" s="58"/>
      <c r="I294" s="135"/>
      <c r="J294" s="58"/>
      <c r="K294" s="58"/>
      <c r="L294" s="42"/>
    </row>
  </sheetData>
  <autoFilter ref="C92:K293"/>
  <mergeCells count="13">
    <mergeCell ref="E85:H85"/>
    <mergeCell ref="G1:H1"/>
    <mergeCell ref="L2:V2"/>
    <mergeCell ref="E49:H49"/>
    <mergeCell ref="E51:H51"/>
    <mergeCell ref="J55:J56"/>
    <mergeCell ref="E81:H81"/>
    <mergeCell ref="E83:H8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5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114</v>
      </c>
      <c r="G1" s="372" t="s">
        <v>115</v>
      </c>
      <c r="H1" s="372"/>
      <c r="I1" s="111"/>
      <c r="J1" s="110" t="s">
        <v>116</v>
      </c>
      <c r="K1" s="109" t="s">
        <v>117</v>
      </c>
      <c r="L1" s="110" t="s">
        <v>118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2" t="s">
        <v>8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5" t="s">
        <v>103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89</v>
      </c>
    </row>
    <row r="4" spans="1:70" ht="36.950000000000003" customHeight="1">
      <c r="B4" s="29"/>
      <c r="C4" s="30"/>
      <c r="D4" s="31" t="s">
        <v>119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16.5" customHeight="1">
      <c r="B7" s="29"/>
      <c r="C7" s="30"/>
      <c r="D7" s="30"/>
      <c r="E7" s="364" t="str">
        <f>'Rekapitulace stavby'!K6</f>
        <v>SPŠ a SOU Pelhřimov – oprava kotelny, ul. Růžová, Pelhřimov</v>
      </c>
      <c r="F7" s="365"/>
      <c r="G7" s="365"/>
      <c r="H7" s="365"/>
      <c r="I7" s="113"/>
      <c r="J7" s="30"/>
      <c r="K7" s="32"/>
    </row>
    <row r="8" spans="1:70">
      <c r="B8" s="29"/>
      <c r="C8" s="30"/>
      <c r="D8" s="38" t="s">
        <v>120</v>
      </c>
      <c r="E8" s="30"/>
      <c r="F8" s="30"/>
      <c r="G8" s="30"/>
      <c r="H8" s="30"/>
      <c r="I8" s="113"/>
      <c r="J8" s="30"/>
      <c r="K8" s="32"/>
    </row>
    <row r="9" spans="1:70" s="1" customFormat="1" ht="16.5" customHeight="1">
      <c r="B9" s="42"/>
      <c r="C9" s="43"/>
      <c r="D9" s="43"/>
      <c r="E9" s="364" t="s">
        <v>202</v>
      </c>
      <c r="F9" s="366"/>
      <c r="G9" s="366"/>
      <c r="H9" s="366"/>
      <c r="I9" s="114"/>
      <c r="J9" s="43"/>
      <c r="K9" s="46"/>
    </row>
    <row r="10" spans="1:70" s="1" customFormat="1">
      <c r="B10" s="42"/>
      <c r="C10" s="43"/>
      <c r="D10" s="38" t="s">
        <v>122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67" t="s">
        <v>717</v>
      </c>
      <c r="F11" s="366"/>
      <c r="G11" s="366"/>
      <c r="H11" s="366"/>
      <c r="I11" s="114"/>
      <c r="J11" s="43"/>
      <c r="K11" s="46"/>
    </row>
    <row r="12" spans="1:70" s="1" customFormat="1" ht="13.5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22</v>
      </c>
      <c r="G13" s="43"/>
      <c r="H13" s="43"/>
      <c r="I13" s="115" t="s">
        <v>23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24</v>
      </c>
      <c r="E14" s="43"/>
      <c r="F14" s="36" t="s">
        <v>25</v>
      </c>
      <c r="G14" s="43"/>
      <c r="H14" s="43"/>
      <c r="I14" s="115" t="s">
        <v>26</v>
      </c>
      <c r="J14" s="116" t="str">
        <f>'Rekapitulace stavby'!AN8</f>
        <v>30. 5. 2018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28</v>
      </c>
      <c r="E16" s="43"/>
      <c r="F16" s="43"/>
      <c r="G16" s="43"/>
      <c r="H16" s="43"/>
      <c r="I16" s="115" t="s">
        <v>29</v>
      </c>
      <c r="J16" s="36" t="s">
        <v>30</v>
      </c>
      <c r="K16" s="46"/>
    </row>
    <row r="17" spans="2:11" s="1" customFormat="1" ht="18" customHeight="1">
      <c r="B17" s="42"/>
      <c r="C17" s="43"/>
      <c r="D17" s="43"/>
      <c r="E17" s="36" t="s">
        <v>31</v>
      </c>
      <c r="F17" s="43"/>
      <c r="G17" s="43"/>
      <c r="H17" s="43"/>
      <c r="I17" s="115" t="s">
        <v>32</v>
      </c>
      <c r="J17" s="36" t="s">
        <v>33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34</v>
      </c>
      <c r="E19" s="43"/>
      <c r="F19" s="43"/>
      <c r="G19" s="43"/>
      <c r="H19" s="43"/>
      <c r="I19" s="115" t="s">
        <v>29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32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36</v>
      </c>
      <c r="E22" s="43"/>
      <c r="F22" s="43"/>
      <c r="G22" s="43"/>
      <c r="H22" s="43"/>
      <c r="I22" s="115" t="s">
        <v>29</v>
      </c>
      <c r="J22" s="36" t="s">
        <v>37</v>
      </c>
      <c r="K22" s="46"/>
    </row>
    <row r="23" spans="2:11" s="1" customFormat="1" ht="18" customHeight="1">
      <c r="B23" s="42"/>
      <c r="C23" s="43"/>
      <c r="D23" s="43"/>
      <c r="E23" s="36" t="s">
        <v>38</v>
      </c>
      <c r="F23" s="43"/>
      <c r="G23" s="43"/>
      <c r="H23" s="43"/>
      <c r="I23" s="115" t="s">
        <v>32</v>
      </c>
      <c r="J23" s="36" t="s">
        <v>39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41</v>
      </c>
      <c r="E25" s="43"/>
      <c r="F25" s="43"/>
      <c r="G25" s="43"/>
      <c r="H25" s="43"/>
      <c r="I25" s="114"/>
      <c r="J25" s="43"/>
      <c r="K25" s="46"/>
    </row>
    <row r="26" spans="2:11" s="7" customFormat="1" ht="270.75" customHeight="1">
      <c r="B26" s="117"/>
      <c r="C26" s="118"/>
      <c r="D26" s="118"/>
      <c r="E26" s="330" t="s">
        <v>718</v>
      </c>
      <c r="F26" s="330"/>
      <c r="G26" s="330"/>
      <c r="H26" s="33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43</v>
      </c>
      <c r="E29" s="43"/>
      <c r="F29" s="43"/>
      <c r="G29" s="43"/>
      <c r="H29" s="43"/>
      <c r="I29" s="114"/>
      <c r="J29" s="124">
        <f>ROUND(J91,2)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45</v>
      </c>
      <c r="G31" s="43"/>
      <c r="H31" s="43"/>
      <c r="I31" s="125" t="s">
        <v>44</v>
      </c>
      <c r="J31" s="47" t="s">
        <v>46</v>
      </c>
      <c r="K31" s="46"/>
    </row>
    <row r="32" spans="2:11" s="1" customFormat="1" ht="14.45" customHeight="1">
      <c r="B32" s="42"/>
      <c r="C32" s="43"/>
      <c r="D32" s="50" t="s">
        <v>47</v>
      </c>
      <c r="E32" s="50" t="s">
        <v>48</v>
      </c>
      <c r="F32" s="126">
        <f>ROUND(SUM(BE91:BE458), 2)</f>
        <v>0</v>
      </c>
      <c r="G32" s="43"/>
      <c r="H32" s="43"/>
      <c r="I32" s="127">
        <v>0.21</v>
      </c>
      <c r="J32" s="126">
        <f>ROUND(ROUND((SUM(BE91:BE458)),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49</v>
      </c>
      <c r="F33" s="126">
        <f>ROUND(SUM(BF91:BF458), 2)</f>
        <v>0</v>
      </c>
      <c r="G33" s="43"/>
      <c r="H33" s="43"/>
      <c r="I33" s="127">
        <v>0.15</v>
      </c>
      <c r="J33" s="126">
        <f>ROUND(ROUND((SUM(BF91:BF458)),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50</v>
      </c>
      <c r="F34" s="126">
        <f>ROUND(SUM(BG91:BG458),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51</v>
      </c>
      <c r="F35" s="126">
        <f>ROUND(SUM(BH91:BH458),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52</v>
      </c>
      <c r="F36" s="126">
        <f>ROUND(SUM(BI91:BI458),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53</v>
      </c>
      <c r="E38" s="72"/>
      <c r="F38" s="72"/>
      <c r="G38" s="130" t="s">
        <v>54</v>
      </c>
      <c r="H38" s="131" t="s">
        <v>55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125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16.5" customHeight="1">
      <c r="B47" s="42"/>
      <c r="C47" s="43"/>
      <c r="D47" s="43"/>
      <c r="E47" s="364" t="str">
        <f>E7</f>
        <v>SPŠ a SOU Pelhřimov – oprava kotelny, ul. Růžová, Pelhřimov</v>
      </c>
      <c r="F47" s="365"/>
      <c r="G47" s="365"/>
      <c r="H47" s="365"/>
      <c r="I47" s="114"/>
      <c r="J47" s="43"/>
      <c r="K47" s="46"/>
    </row>
    <row r="48" spans="2:11">
      <c r="B48" s="29"/>
      <c r="C48" s="38" t="s">
        <v>120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16.5" customHeight="1">
      <c r="B49" s="42"/>
      <c r="C49" s="43"/>
      <c r="D49" s="43"/>
      <c r="E49" s="364" t="s">
        <v>202</v>
      </c>
      <c r="F49" s="366"/>
      <c r="G49" s="366"/>
      <c r="H49" s="366"/>
      <c r="I49" s="114"/>
      <c r="J49" s="43"/>
      <c r="K49" s="46"/>
    </row>
    <row r="50" spans="2:47" s="1" customFormat="1" ht="14.45" customHeight="1">
      <c r="B50" s="42"/>
      <c r="C50" s="38" t="s">
        <v>122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17.25" customHeight="1">
      <c r="B51" s="42"/>
      <c r="C51" s="43"/>
      <c r="D51" s="43"/>
      <c r="E51" s="367" t="str">
        <f>E11</f>
        <v>01a - Zařízení pro vytápění staveb</v>
      </c>
      <c r="F51" s="366"/>
      <c r="G51" s="366"/>
      <c r="H51" s="366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24</v>
      </c>
      <c r="D53" s="43"/>
      <c r="E53" s="43"/>
      <c r="F53" s="36" t="str">
        <f>F14</f>
        <v>Pelhřimov, ul. Růžová</v>
      </c>
      <c r="G53" s="43"/>
      <c r="H53" s="43"/>
      <c r="I53" s="115" t="s">
        <v>26</v>
      </c>
      <c r="J53" s="116" t="str">
        <f>IF(J14="","",J14)</f>
        <v>30. 5. 2018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>
      <c r="B55" s="42"/>
      <c r="C55" s="38" t="s">
        <v>28</v>
      </c>
      <c r="D55" s="43"/>
      <c r="E55" s="43"/>
      <c r="F55" s="36" t="str">
        <f>E17</f>
        <v>Kraj Vysočina</v>
      </c>
      <c r="G55" s="43"/>
      <c r="H55" s="43"/>
      <c r="I55" s="115" t="s">
        <v>36</v>
      </c>
      <c r="J55" s="330" t="str">
        <f>E23</f>
        <v>PROJEKT CENTRUM NOVA s.r.o.</v>
      </c>
      <c r="K55" s="46"/>
    </row>
    <row r="56" spans="2:47" s="1" customFormat="1" ht="14.45" customHeight="1">
      <c r="B56" s="42"/>
      <c r="C56" s="38" t="s">
        <v>34</v>
      </c>
      <c r="D56" s="43"/>
      <c r="E56" s="43"/>
      <c r="F56" s="36" t="str">
        <f>IF(E20="","",E20)</f>
        <v/>
      </c>
      <c r="G56" s="43"/>
      <c r="H56" s="43"/>
      <c r="I56" s="114"/>
      <c r="J56" s="368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126</v>
      </c>
      <c r="D58" s="128"/>
      <c r="E58" s="128"/>
      <c r="F58" s="128"/>
      <c r="G58" s="128"/>
      <c r="H58" s="128"/>
      <c r="I58" s="139"/>
      <c r="J58" s="140" t="s">
        <v>127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128</v>
      </c>
      <c r="D60" s="43"/>
      <c r="E60" s="43"/>
      <c r="F60" s="43"/>
      <c r="G60" s="43"/>
      <c r="H60" s="43"/>
      <c r="I60" s="114"/>
      <c r="J60" s="124">
        <f>J91</f>
        <v>0</v>
      </c>
      <c r="K60" s="46"/>
      <c r="AU60" s="25" t="s">
        <v>129</v>
      </c>
    </row>
    <row r="61" spans="2:47" s="8" customFormat="1" ht="24.95" customHeight="1">
      <c r="B61" s="143"/>
      <c r="C61" s="144"/>
      <c r="D61" s="145" t="s">
        <v>210</v>
      </c>
      <c r="E61" s="146"/>
      <c r="F61" s="146"/>
      <c r="G61" s="146"/>
      <c r="H61" s="146"/>
      <c r="I61" s="147"/>
      <c r="J61" s="148">
        <f>J92</f>
        <v>0</v>
      </c>
      <c r="K61" s="149"/>
    </row>
    <row r="62" spans="2:47" s="9" customFormat="1" ht="19.899999999999999" customHeight="1">
      <c r="B62" s="150"/>
      <c r="C62" s="151"/>
      <c r="D62" s="152" t="s">
        <v>719</v>
      </c>
      <c r="E62" s="153"/>
      <c r="F62" s="153"/>
      <c r="G62" s="153"/>
      <c r="H62" s="153"/>
      <c r="I62" s="154"/>
      <c r="J62" s="155">
        <f>J93</f>
        <v>0</v>
      </c>
      <c r="K62" s="156"/>
    </row>
    <row r="63" spans="2:47" s="9" customFormat="1" ht="19.899999999999999" customHeight="1">
      <c r="B63" s="150"/>
      <c r="C63" s="151"/>
      <c r="D63" s="152" t="s">
        <v>720</v>
      </c>
      <c r="E63" s="153"/>
      <c r="F63" s="153"/>
      <c r="G63" s="153"/>
      <c r="H63" s="153"/>
      <c r="I63" s="154"/>
      <c r="J63" s="155">
        <f>J121</f>
        <v>0</v>
      </c>
      <c r="K63" s="156"/>
    </row>
    <row r="64" spans="2:47" s="9" customFormat="1" ht="19.899999999999999" customHeight="1">
      <c r="B64" s="150"/>
      <c r="C64" s="151"/>
      <c r="D64" s="152" t="s">
        <v>721</v>
      </c>
      <c r="E64" s="153"/>
      <c r="F64" s="153"/>
      <c r="G64" s="153"/>
      <c r="H64" s="153"/>
      <c r="I64" s="154"/>
      <c r="J64" s="155">
        <f>J170</f>
        <v>0</v>
      </c>
      <c r="K64" s="156"/>
    </row>
    <row r="65" spans="2:12" s="9" customFormat="1" ht="19.899999999999999" customHeight="1">
      <c r="B65" s="150"/>
      <c r="C65" s="151"/>
      <c r="D65" s="152" t="s">
        <v>722</v>
      </c>
      <c r="E65" s="153"/>
      <c r="F65" s="153"/>
      <c r="G65" s="153"/>
      <c r="H65" s="153"/>
      <c r="I65" s="154"/>
      <c r="J65" s="155">
        <f>J215</f>
        <v>0</v>
      </c>
      <c r="K65" s="156"/>
    </row>
    <row r="66" spans="2:12" s="9" customFormat="1" ht="19.899999999999999" customHeight="1">
      <c r="B66" s="150"/>
      <c r="C66" s="151"/>
      <c r="D66" s="152" t="s">
        <v>723</v>
      </c>
      <c r="E66" s="153"/>
      <c r="F66" s="153"/>
      <c r="G66" s="153"/>
      <c r="H66" s="153"/>
      <c r="I66" s="154"/>
      <c r="J66" s="155">
        <f>J279</f>
        <v>0</v>
      </c>
      <c r="K66" s="156"/>
    </row>
    <row r="67" spans="2:12" s="9" customFormat="1" ht="19.899999999999999" customHeight="1">
      <c r="B67" s="150"/>
      <c r="C67" s="151"/>
      <c r="D67" s="152" t="s">
        <v>724</v>
      </c>
      <c r="E67" s="153"/>
      <c r="F67" s="153"/>
      <c r="G67" s="153"/>
      <c r="H67" s="153"/>
      <c r="I67" s="154"/>
      <c r="J67" s="155">
        <f>J426</f>
        <v>0</v>
      </c>
      <c r="K67" s="156"/>
    </row>
    <row r="68" spans="2:12" s="9" customFormat="1" ht="19.899999999999999" customHeight="1">
      <c r="B68" s="150"/>
      <c r="C68" s="151"/>
      <c r="D68" s="152" t="s">
        <v>725</v>
      </c>
      <c r="E68" s="153"/>
      <c r="F68" s="153"/>
      <c r="G68" s="153"/>
      <c r="H68" s="153"/>
      <c r="I68" s="154"/>
      <c r="J68" s="155">
        <f>J431</f>
        <v>0</v>
      </c>
      <c r="K68" s="156"/>
    </row>
    <row r="69" spans="2:12" s="8" customFormat="1" ht="24.95" customHeight="1">
      <c r="B69" s="143"/>
      <c r="C69" s="144"/>
      <c r="D69" s="145" t="s">
        <v>130</v>
      </c>
      <c r="E69" s="146"/>
      <c r="F69" s="146"/>
      <c r="G69" s="146"/>
      <c r="H69" s="146"/>
      <c r="I69" s="147"/>
      <c r="J69" s="148">
        <f>J445</f>
        <v>0</v>
      </c>
      <c r="K69" s="149"/>
    </row>
    <row r="70" spans="2:12" s="1" customFormat="1" ht="21.75" customHeight="1">
      <c r="B70" s="42"/>
      <c r="C70" s="43"/>
      <c r="D70" s="43"/>
      <c r="E70" s="43"/>
      <c r="F70" s="43"/>
      <c r="G70" s="43"/>
      <c r="H70" s="43"/>
      <c r="I70" s="114"/>
      <c r="J70" s="43"/>
      <c r="K70" s="4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35"/>
      <c r="J71" s="58"/>
      <c r="K71" s="59"/>
    </row>
    <row r="75" spans="2:12" s="1" customFormat="1" ht="6.95" customHeight="1">
      <c r="B75" s="60"/>
      <c r="C75" s="61"/>
      <c r="D75" s="61"/>
      <c r="E75" s="61"/>
      <c r="F75" s="61"/>
      <c r="G75" s="61"/>
      <c r="H75" s="61"/>
      <c r="I75" s="136"/>
      <c r="J75" s="61"/>
      <c r="K75" s="61"/>
      <c r="L75" s="42"/>
    </row>
    <row r="76" spans="2:12" s="1" customFormat="1" ht="36.950000000000003" customHeight="1">
      <c r="B76" s="42"/>
      <c r="C76" s="62" t="s">
        <v>132</v>
      </c>
      <c r="L76" s="42"/>
    </row>
    <row r="77" spans="2:12" s="1" customFormat="1" ht="6.95" customHeight="1">
      <c r="B77" s="42"/>
      <c r="L77" s="42"/>
    </row>
    <row r="78" spans="2:12" s="1" customFormat="1" ht="14.45" customHeight="1">
      <c r="B78" s="42"/>
      <c r="C78" s="64" t="s">
        <v>19</v>
      </c>
      <c r="L78" s="42"/>
    </row>
    <row r="79" spans="2:12" s="1" customFormat="1" ht="16.5" customHeight="1">
      <c r="B79" s="42"/>
      <c r="E79" s="369" t="str">
        <f>E7</f>
        <v>SPŠ a SOU Pelhřimov – oprava kotelny, ul. Růžová, Pelhřimov</v>
      </c>
      <c r="F79" s="370"/>
      <c r="G79" s="370"/>
      <c r="H79" s="370"/>
      <c r="L79" s="42"/>
    </row>
    <row r="80" spans="2:12">
      <c r="B80" s="29"/>
      <c r="C80" s="64" t="s">
        <v>120</v>
      </c>
      <c r="L80" s="29"/>
    </row>
    <row r="81" spans="2:65" s="1" customFormat="1" ht="16.5" customHeight="1">
      <c r="B81" s="42"/>
      <c r="E81" s="369" t="s">
        <v>202</v>
      </c>
      <c r="F81" s="371"/>
      <c r="G81" s="371"/>
      <c r="H81" s="371"/>
      <c r="L81" s="42"/>
    </row>
    <row r="82" spans="2:65" s="1" customFormat="1" ht="14.45" customHeight="1">
      <c r="B82" s="42"/>
      <c r="C82" s="64" t="s">
        <v>122</v>
      </c>
      <c r="L82" s="42"/>
    </row>
    <row r="83" spans="2:65" s="1" customFormat="1" ht="17.25" customHeight="1">
      <c r="B83" s="42"/>
      <c r="E83" s="341" t="str">
        <f>E11</f>
        <v>01a - Zařízení pro vytápění staveb</v>
      </c>
      <c r="F83" s="371"/>
      <c r="G83" s="371"/>
      <c r="H83" s="371"/>
      <c r="L83" s="42"/>
    </row>
    <row r="84" spans="2:65" s="1" customFormat="1" ht="6.95" customHeight="1">
      <c r="B84" s="42"/>
      <c r="L84" s="42"/>
    </row>
    <row r="85" spans="2:65" s="1" customFormat="1" ht="18" customHeight="1">
      <c r="B85" s="42"/>
      <c r="C85" s="64" t="s">
        <v>24</v>
      </c>
      <c r="F85" s="157" t="str">
        <f>F14</f>
        <v>Pelhřimov, ul. Růžová</v>
      </c>
      <c r="I85" s="158" t="s">
        <v>26</v>
      </c>
      <c r="J85" s="68" t="str">
        <f>IF(J14="","",J14)</f>
        <v>30. 5. 2018</v>
      </c>
      <c r="L85" s="42"/>
    </row>
    <row r="86" spans="2:65" s="1" customFormat="1" ht="6.95" customHeight="1">
      <c r="B86" s="42"/>
      <c r="L86" s="42"/>
    </row>
    <row r="87" spans="2:65" s="1" customFormat="1">
      <c r="B87" s="42"/>
      <c r="C87" s="64" t="s">
        <v>28</v>
      </c>
      <c r="F87" s="157" t="str">
        <f>E17</f>
        <v>Kraj Vysočina</v>
      </c>
      <c r="I87" s="158" t="s">
        <v>36</v>
      </c>
      <c r="J87" s="157" t="str">
        <f>E23</f>
        <v>PROJEKT CENTRUM NOVA s.r.o.</v>
      </c>
      <c r="L87" s="42"/>
    </row>
    <row r="88" spans="2:65" s="1" customFormat="1" ht="14.45" customHeight="1">
      <c r="B88" s="42"/>
      <c r="C88" s="64" t="s">
        <v>34</v>
      </c>
      <c r="F88" s="157" t="str">
        <f>IF(E20="","",E20)</f>
        <v/>
      </c>
      <c r="L88" s="42"/>
    </row>
    <row r="89" spans="2:65" s="1" customFormat="1" ht="10.35" customHeight="1">
      <c r="B89" s="42"/>
      <c r="L89" s="42"/>
    </row>
    <row r="90" spans="2:65" s="10" customFormat="1" ht="29.25" customHeight="1">
      <c r="B90" s="159"/>
      <c r="C90" s="160" t="s">
        <v>133</v>
      </c>
      <c r="D90" s="161" t="s">
        <v>62</v>
      </c>
      <c r="E90" s="161" t="s">
        <v>58</v>
      </c>
      <c r="F90" s="161" t="s">
        <v>134</v>
      </c>
      <c r="G90" s="161" t="s">
        <v>135</v>
      </c>
      <c r="H90" s="161" t="s">
        <v>136</v>
      </c>
      <c r="I90" s="162" t="s">
        <v>137</v>
      </c>
      <c r="J90" s="161" t="s">
        <v>127</v>
      </c>
      <c r="K90" s="163" t="s">
        <v>138</v>
      </c>
      <c r="L90" s="159"/>
      <c r="M90" s="74" t="s">
        <v>139</v>
      </c>
      <c r="N90" s="75" t="s">
        <v>47</v>
      </c>
      <c r="O90" s="75" t="s">
        <v>140</v>
      </c>
      <c r="P90" s="75" t="s">
        <v>141</v>
      </c>
      <c r="Q90" s="75" t="s">
        <v>142</v>
      </c>
      <c r="R90" s="75" t="s">
        <v>143</v>
      </c>
      <c r="S90" s="75" t="s">
        <v>144</v>
      </c>
      <c r="T90" s="76" t="s">
        <v>145</v>
      </c>
    </row>
    <row r="91" spans="2:65" s="1" customFormat="1" ht="29.25" customHeight="1">
      <c r="B91" s="42"/>
      <c r="C91" s="78" t="s">
        <v>128</v>
      </c>
      <c r="J91" s="164">
        <f>BK91</f>
        <v>0</v>
      </c>
      <c r="L91" s="42"/>
      <c r="M91" s="77"/>
      <c r="N91" s="69"/>
      <c r="O91" s="69"/>
      <c r="P91" s="165">
        <f>P92+P445</f>
        <v>0</v>
      </c>
      <c r="Q91" s="69"/>
      <c r="R91" s="165">
        <f>R92+R445</f>
        <v>5.596169999999999</v>
      </c>
      <c r="S91" s="69"/>
      <c r="T91" s="166">
        <f>T92+T445</f>
        <v>5.2573299999999996</v>
      </c>
      <c r="AT91" s="25" t="s">
        <v>76</v>
      </c>
      <c r="AU91" s="25" t="s">
        <v>129</v>
      </c>
      <c r="BK91" s="167">
        <f>BK92+BK445</f>
        <v>0</v>
      </c>
    </row>
    <row r="92" spans="2:65" s="11" customFormat="1" ht="37.35" customHeight="1">
      <c r="B92" s="168"/>
      <c r="D92" s="169" t="s">
        <v>76</v>
      </c>
      <c r="E92" s="170" t="s">
        <v>457</v>
      </c>
      <c r="F92" s="170" t="s">
        <v>458</v>
      </c>
      <c r="I92" s="171"/>
      <c r="J92" s="172">
        <f>BK92</f>
        <v>0</v>
      </c>
      <c r="L92" s="168"/>
      <c r="M92" s="173"/>
      <c r="N92" s="174"/>
      <c r="O92" s="174"/>
      <c r="P92" s="175">
        <f>P93+P121+P170+P215+P279+P426+P431</f>
        <v>0</v>
      </c>
      <c r="Q92" s="174"/>
      <c r="R92" s="175">
        <f>R93+R121+R170+R215+R279+R426+R431</f>
        <v>5.5903199999999993</v>
      </c>
      <c r="S92" s="174"/>
      <c r="T92" s="176">
        <f>T93+T121+T170+T215+T279+T426+T431</f>
        <v>5.2573299999999996</v>
      </c>
      <c r="AR92" s="169" t="s">
        <v>89</v>
      </c>
      <c r="AT92" s="177" t="s">
        <v>76</v>
      </c>
      <c r="AU92" s="177" t="s">
        <v>77</v>
      </c>
      <c r="AY92" s="169" t="s">
        <v>149</v>
      </c>
      <c r="BK92" s="178">
        <f>BK93+BK121+BK170+BK215+BK279+BK426+BK431</f>
        <v>0</v>
      </c>
    </row>
    <row r="93" spans="2:65" s="11" customFormat="1" ht="19.899999999999999" customHeight="1">
      <c r="B93" s="168"/>
      <c r="D93" s="169" t="s">
        <v>76</v>
      </c>
      <c r="E93" s="179" t="s">
        <v>726</v>
      </c>
      <c r="F93" s="179" t="s">
        <v>727</v>
      </c>
      <c r="I93" s="171"/>
      <c r="J93" s="180">
        <f>BK93</f>
        <v>0</v>
      </c>
      <c r="L93" s="168"/>
      <c r="M93" s="173"/>
      <c r="N93" s="174"/>
      <c r="O93" s="174"/>
      <c r="P93" s="175">
        <f>SUM(P94:P120)</f>
        <v>0</v>
      </c>
      <c r="Q93" s="174"/>
      <c r="R93" s="175">
        <f>SUM(R94:R120)</f>
        <v>0.48119000000000001</v>
      </c>
      <c r="S93" s="174"/>
      <c r="T93" s="176">
        <f>SUM(T94:T120)</f>
        <v>0.92180000000000006</v>
      </c>
      <c r="AR93" s="169" t="s">
        <v>89</v>
      </c>
      <c r="AT93" s="177" t="s">
        <v>76</v>
      </c>
      <c r="AU93" s="177" t="s">
        <v>84</v>
      </c>
      <c r="AY93" s="169" t="s">
        <v>149</v>
      </c>
      <c r="BK93" s="178">
        <f>SUM(BK94:BK120)</f>
        <v>0</v>
      </c>
    </row>
    <row r="94" spans="2:65" s="1" customFormat="1" ht="25.5" customHeight="1">
      <c r="B94" s="181"/>
      <c r="C94" s="182" t="s">
        <v>84</v>
      </c>
      <c r="D94" s="182" t="s">
        <v>151</v>
      </c>
      <c r="E94" s="183" t="s">
        <v>728</v>
      </c>
      <c r="F94" s="184" t="s">
        <v>729</v>
      </c>
      <c r="G94" s="185" t="s">
        <v>379</v>
      </c>
      <c r="H94" s="186">
        <v>220</v>
      </c>
      <c r="I94" s="187"/>
      <c r="J94" s="188">
        <f>ROUND(I94*H94,2)</f>
        <v>0</v>
      </c>
      <c r="K94" s="184" t="s">
        <v>220</v>
      </c>
      <c r="L94" s="42"/>
      <c r="M94" s="189" t="s">
        <v>5</v>
      </c>
      <c r="N94" s="190" t="s">
        <v>48</v>
      </c>
      <c r="O94" s="43"/>
      <c r="P94" s="191">
        <f>O94*H94</f>
        <v>0</v>
      </c>
      <c r="Q94" s="191">
        <v>0</v>
      </c>
      <c r="R94" s="191">
        <f>Q94*H94</f>
        <v>0</v>
      </c>
      <c r="S94" s="191">
        <v>4.1900000000000001E-3</v>
      </c>
      <c r="T94" s="192">
        <f>S94*H94</f>
        <v>0.92180000000000006</v>
      </c>
      <c r="AR94" s="25" t="s">
        <v>302</v>
      </c>
      <c r="AT94" s="25" t="s">
        <v>151</v>
      </c>
      <c r="AU94" s="25" t="s">
        <v>89</v>
      </c>
      <c r="AY94" s="25" t="s">
        <v>149</v>
      </c>
      <c r="BE94" s="193">
        <f>IF(N94="základní",J94,0)</f>
        <v>0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25" t="s">
        <v>84</v>
      </c>
      <c r="BK94" s="193">
        <f>ROUND(I94*H94,2)</f>
        <v>0</v>
      </c>
      <c r="BL94" s="25" t="s">
        <v>302</v>
      </c>
      <c r="BM94" s="25" t="s">
        <v>730</v>
      </c>
    </row>
    <row r="95" spans="2:65" s="1" customFormat="1" ht="27">
      <c r="B95" s="42"/>
      <c r="D95" s="194" t="s">
        <v>156</v>
      </c>
      <c r="F95" s="195" t="s">
        <v>731</v>
      </c>
      <c r="I95" s="196"/>
      <c r="L95" s="42"/>
      <c r="M95" s="197"/>
      <c r="N95" s="43"/>
      <c r="O95" s="43"/>
      <c r="P95" s="43"/>
      <c r="Q95" s="43"/>
      <c r="R95" s="43"/>
      <c r="S95" s="43"/>
      <c r="T95" s="71"/>
      <c r="AT95" s="25" t="s">
        <v>156</v>
      </c>
      <c r="AU95" s="25" t="s">
        <v>89</v>
      </c>
    </row>
    <row r="96" spans="2:65" s="13" customFormat="1" ht="13.5">
      <c r="B96" s="208"/>
      <c r="D96" s="194" t="s">
        <v>223</v>
      </c>
      <c r="E96" s="209" t="s">
        <v>5</v>
      </c>
      <c r="F96" s="210" t="s">
        <v>732</v>
      </c>
      <c r="H96" s="211">
        <v>220</v>
      </c>
      <c r="I96" s="212"/>
      <c r="L96" s="208"/>
      <c r="M96" s="213"/>
      <c r="N96" s="214"/>
      <c r="O96" s="214"/>
      <c r="P96" s="214"/>
      <c r="Q96" s="214"/>
      <c r="R96" s="214"/>
      <c r="S96" s="214"/>
      <c r="T96" s="215"/>
      <c r="AT96" s="209" t="s">
        <v>223</v>
      </c>
      <c r="AU96" s="209" t="s">
        <v>89</v>
      </c>
      <c r="AV96" s="13" t="s">
        <v>89</v>
      </c>
      <c r="AW96" s="13" t="s">
        <v>40</v>
      </c>
      <c r="AX96" s="13" t="s">
        <v>77</v>
      </c>
      <c r="AY96" s="209" t="s">
        <v>149</v>
      </c>
    </row>
    <row r="97" spans="2:65" s="1" customFormat="1" ht="25.5" customHeight="1">
      <c r="B97" s="181"/>
      <c r="C97" s="182" t="s">
        <v>89</v>
      </c>
      <c r="D97" s="182" t="s">
        <v>151</v>
      </c>
      <c r="E97" s="183" t="s">
        <v>733</v>
      </c>
      <c r="F97" s="184" t="s">
        <v>734</v>
      </c>
      <c r="G97" s="185" t="s">
        <v>379</v>
      </c>
      <c r="H97" s="186">
        <v>227</v>
      </c>
      <c r="I97" s="187"/>
      <c r="J97" s="188">
        <f>ROUND(I97*H97,2)</f>
        <v>0</v>
      </c>
      <c r="K97" s="184" t="s">
        <v>220</v>
      </c>
      <c r="L97" s="42"/>
      <c r="M97" s="189" t="s">
        <v>5</v>
      </c>
      <c r="N97" s="190" t="s">
        <v>48</v>
      </c>
      <c r="O97" s="43"/>
      <c r="P97" s="191">
        <f>O97*H97</f>
        <v>0</v>
      </c>
      <c r="Q97" s="191">
        <v>4.2000000000000002E-4</v>
      </c>
      <c r="R97" s="191">
        <f>Q97*H97</f>
        <v>9.5340000000000008E-2</v>
      </c>
      <c r="S97" s="191">
        <v>0</v>
      </c>
      <c r="T97" s="192">
        <f>S97*H97</f>
        <v>0</v>
      </c>
      <c r="AR97" s="25" t="s">
        <v>302</v>
      </c>
      <c r="AT97" s="25" t="s">
        <v>151</v>
      </c>
      <c r="AU97" s="25" t="s">
        <v>89</v>
      </c>
      <c r="AY97" s="25" t="s">
        <v>149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25" t="s">
        <v>84</v>
      </c>
      <c r="BK97" s="193">
        <f>ROUND(I97*H97,2)</f>
        <v>0</v>
      </c>
      <c r="BL97" s="25" t="s">
        <v>302</v>
      </c>
      <c r="BM97" s="25" t="s">
        <v>735</v>
      </c>
    </row>
    <row r="98" spans="2:65" s="1" customFormat="1" ht="40.5">
      <c r="B98" s="42"/>
      <c r="D98" s="194" t="s">
        <v>156</v>
      </c>
      <c r="F98" s="195" t="s">
        <v>736</v>
      </c>
      <c r="I98" s="196"/>
      <c r="L98" s="42"/>
      <c r="M98" s="197"/>
      <c r="N98" s="43"/>
      <c r="O98" s="43"/>
      <c r="P98" s="43"/>
      <c r="Q98" s="43"/>
      <c r="R98" s="43"/>
      <c r="S98" s="43"/>
      <c r="T98" s="71"/>
      <c r="AT98" s="25" t="s">
        <v>156</v>
      </c>
      <c r="AU98" s="25" t="s">
        <v>89</v>
      </c>
    </row>
    <row r="99" spans="2:65" s="13" customFormat="1" ht="13.5">
      <c r="B99" s="208"/>
      <c r="D99" s="194" t="s">
        <v>223</v>
      </c>
      <c r="E99" s="209" t="s">
        <v>5</v>
      </c>
      <c r="F99" s="210" t="s">
        <v>737</v>
      </c>
      <c r="H99" s="211">
        <v>227</v>
      </c>
      <c r="I99" s="212"/>
      <c r="L99" s="208"/>
      <c r="M99" s="213"/>
      <c r="N99" s="214"/>
      <c r="O99" s="214"/>
      <c r="P99" s="214"/>
      <c r="Q99" s="214"/>
      <c r="R99" s="214"/>
      <c r="S99" s="214"/>
      <c r="T99" s="215"/>
      <c r="AT99" s="209" t="s">
        <v>223</v>
      </c>
      <c r="AU99" s="209" t="s">
        <v>89</v>
      </c>
      <c r="AV99" s="13" t="s">
        <v>89</v>
      </c>
      <c r="AW99" s="13" t="s">
        <v>40</v>
      </c>
      <c r="AX99" s="13" t="s">
        <v>84</v>
      </c>
      <c r="AY99" s="209" t="s">
        <v>149</v>
      </c>
    </row>
    <row r="100" spans="2:65" s="1" customFormat="1" ht="25.5" customHeight="1">
      <c r="B100" s="181"/>
      <c r="C100" s="224" t="s">
        <v>162</v>
      </c>
      <c r="D100" s="224" t="s">
        <v>503</v>
      </c>
      <c r="E100" s="225" t="s">
        <v>738</v>
      </c>
      <c r="F100" s="226" t="s">
        <v>739</v>
      </c>
      <c r="G100" s="227" t="s">
        <v>379</v>
      </c>
      <c r="H100" s="228">
        <v>6</v>
      </c>
      <c r="I100" s="229"/>
      <c r="J100" s="230">
        <f>ROUND(I100*H100,2)</f>
        <v>0</v>
      </c>
      <c r="K100" s="226" t="s">
        <v>220</v>
      </c>
      <c r="L100" s="231"/>
      <c r="M100" s="232" t="s">
        <v>5</v>
      </c>
      <c r="N100" s="233" t="s">
        <v>48</v>
      </c>
      <c r="O100" s="43"/>
      <c r="P100" s="191">
        <f>O100*H100</f>
        <v>0</v>
      </c>
      <c r="Q100" s="191">
        <v>7.7999999999999999E-4</v>
      </c>
      <c r="R100" s="191">
        <f>Q100*H100</f>
        <v>4.6800000000000001E-3</v>
      </c>
      <c r="S100" s="191">
        <v>0</v>
      </c>
      <c r="T100" s="192">
        <f>S100*H100</f>
        <v>0</v>
      </c>
      <c r="AR100" s="25" t="s">
        <v>429</v>
      </c>
      <c r="AT100" s="25" t="s">
        <v>503</v>
      </c>
      <c r="AU100" s="25" t="s">
        <v>89</v>
      </c>
      <c r="AY100" s="25" t="s">
        <v>149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25" t="s">
        <v>84</v>
      </c>
      <c r="BK100" s="193">
        <f>ROUND(I100*H100,2)</f>
        <v>0</v>
      </c>
      <c r="BL100" s="25" t="s">
        <v>302</v>
      </c>
      <c r="BM100" s="25" t="s">
        <v>740</v>
      </c>
    </row>
    <row r="101" spans="2:65" s="1" customFormat="1" ht="13.5">
      <c r="B101" s="42"/>
      <c r="D101" s="194" t="s">
        <v>156</v>
      </c>
      <c r="F101" s="195" t="s">
        <v>739</v>
      </c>
      <c r="I101" s="196"/>
      <c r="L101" s="42"/>
      <c r="M101" s="197"/>
      <c r="N101" s="43"/>
      <c r="O101" s="43"/>
      <c r="P101" s="43"/>
      <c r="Q101" s="43"/>
      <c r="R101" s="43"/>
      <c r="S101" s="43"/>
      <c r="T101" s="71"/>
      <c r="AT101" s="25" t="s">
        <v>156</v>
      </c>
      <c r="AU101" s="25" t="s">
        <v>89</v>
      </c>
    </row>
    <row r="102" spans="2:65" s="1" customFormat="1" ht="25.5" customHeight="1">
      <c r="B102" s="181"/>
      <c r="C102" s="224" t="s">
        <v>148</v>
      </c>
      <c r="D102" s="224" t="s">
        <v>503</v>
      </c>
      <c r="E102" s="225" t="s">
        <v>741</v>
      </c>
      <c r="F102" s="226" t="s">
        <v>742</v>
      </c>
      <c r="G102" s="227" t="s">
        <v>379</v>
      </c>
      <c r="H102" s="228">
        <v>15</v>
      </c>
      <c r="I102" s="229"/>
      <c r="J102" s="230">
        <f>ROUND(I102*H102,2)</f>
        <v>0</v>
      </c>
      <c r="K102" s="226" t="s">
        <v>220</v>
      </c>
      <c r="L102" s="231"/>
      <c r="M102" s="232" t="s">
        <v>5</v>
      </c>
      <c r="N102" s="233" t="s">
        <v>48</v>
      </c>
      <c r="O102" s="43"/>
      <c r="P102" s="191">
        <f>O102*H102</f>
        <v>0</v>
      </c>
      <c r="Q102" s="191">
        <v>8.4999999999999995E-4</v>
      </c>
      <c r="R102" s="191">
        <f>Q102*H102</f>
        <v>1.2749999999999999E-2</v>
      </c>
      <c r="S102" s="191">
        <v>0</v>
      </c>
      <c r="T102" s="192">
        <f>S102*H102</f>
        <v>0</v>
      </c>
      <c r="AR102" s="25" t="s">
        <v>429</v>
      </c>
      <c r="AT102" s="25" t="s">
        <v>503</v>
      </c>
      <c r="AU102" s="25" t="s">
        <v>89</v>
      </c>
      <c r="AY102" s="25" t="s">
        <v>149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25" t="s">
        <v>84</v>
      </c>
      <c r="BK102" s="193">
        <f>ROUND(I102*H102,2)</f>
        <v>0</v>
      </c>
      <c r="BL102" s="25" t="s">
        <v>302</v>
      </c>
      <c r="BM102" s="25" t="s">
        <v>743</v>
      </c>
    </row>
    <row r="103" spans="2:65" s="1" customFormat="1" ht="13.5">
      <c r="B103" s="42"/>
      <c r="D103" s="194" t="s">
        <v>156</v>
      </c>
      <c r="F103" s="195" t="s">
        <v>742</v>
      </c>
      <c r="I103" s="196"/>
      <c r="L103" s="42"/>
      <c r="M103" s="197"/>
      <c r="N103" s="43"/>
      <c r="O103" s="43"/>
      <c r="P103" s="43"/>
      <c r="Q103" s="43"/>
      <c r="R103" s="43"/>
      <c r="S103" s="43"/>
      <c r="T103" s="71"/>
      <c r="AT103" s="25" t="s">
        <v>156</v>
      </c>
      <c r="AU103" s="25" t="s">
        <v>89</v>
      </c>
    </row>
    <row r="104" spans="2:65" s="1" customFormat="1" ht="25.5" customHeight="1">
      <c r="B104" s="181"/>
      <c r="C104" s="224" t="s">
        <v>171</v>
      </c>
      <c r="D104" s="224" t="s">
        <v>503</v>
      </c>
      <c r="E104" s="225" t="s">
        <v>744</v>
      </c>
      <c r="F104" s="226" t="s">
        <v>745</v>
      </c>
      <c r="G104" s="227" t="s">
        <v>379</v>
      </c>
      <c r="H104" s="228">
        <v>76</v>
      </c>
      <c r="I104" s="229"/>
      <c r="J104" s="230">
        <f>ROUND(I104*H104,2)</f>
        <v>0</v>
      </c>
      <c r="K104" s="226" t="s">
        <v>220</v>
      </c>
      <c r="L104" s="231"/>
      <c r="M104" s="232" t="s">
        <v>5</v>
      </c>
      <c r="N104" s="233" t="s">
        <v>48</v>
      </c>
      <c r="O104" s="43"/>
      <c r="P104" s="191">
        <f>O104*H104</f>
        <v>0</v>
      </c>
      <c r="Q104" s="191">
        <v>9.2000000000000003E-4</v>
      </c>
      <c r="R104" s="191">
        <f>Q104*H104</f>
        <v>6.9919999999999996E-2</v>
      </c>
      <c r="S104" s="191">
        <v>0</v>
      </c>
      <c r="T104" s="192">
        <f>S104*H104</f>
        <v>0</v>
      </c>
      <c r="AR104" s="25" t="s">
        <v>429</v>
      </c>
      <c r="AT104" s="25" t="s">
        <v>503</v>
      </c>
      <c r="AU104" s="25" t="s">
        <v>89</v>
      </c>
      <c r="AY104" s="25" t="s">
        <v>149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25" t="s">
        <v>84</v>
      </c>
      <c r="BK104" s="193">
        <f>ROUND(I104*H104,2)</f>
        <v>0</v>
      </c>
      <c r="BL104" s="25" t="s">
        <v>302</v>
      </c>
      <c r="BM104" s="25" t="s">
        <v>746</v>
      </c>
    </row>
    <row r="105" spans="2:65" s="1" customFormat="1" ht="13.5">
      <c r="B105" s="42"/>
      <c r="D105" s="194" t="s">
        <v>156</v>
      </c>
      <c r="F105" s="195" t="s">
        <v>745</v>
      </c>
      <c r="I105" s="196"/>
      <c r="L105" s="42"/>
      <c r="M105" s="197"/>
      <c r="N105" s="43"/>
      <c r="O105" s="43"/>
      <c r="P105" s="43"/>
      <c r="Q105" s="43"/>
      <c r="R105" s="43"/>
      <c r="S105" s="43"/>
      <c r="T105" s="71"/>
      <c r="AT105" s="25" t="s">
        <v>156</v>
      </c>
      <c r="AU105" s="25" t="s">
        <v>89</v>
      </c>
    </row>
    <row r="106" spans="2:65" s="1" customFormat="1" ht="25.5" customHeight="1">
      <c r="B106" s="181"/>
      <c r="C106" s="224" t="s">
        <v>176</v>
      </c>
      <c r="D106" s="224" t="s">
        <v>503</v>
      </c>
      <c r="E106" s="225" t="s">
        <v>747</v>
      </c>
      <c r="F106" s="226" t="s">
        <v>748</v>
      </c>
      <c r="G106" s="227" t="s">
        <v>379</v>
      </c>
      <c r="H106" s="228">
        <v>10</v>
      </c>
      <c r="I106" s="229"/>
      <c r="J106" s="230">
        <f>ROUND(I106*H106,2)</f>
        <v>0</v>
      </c>
      <c r="K106" s="226" t="s">
        <v>220</v>
      </c>
      <c r="L106" s="231"/>
      <c r="M106" s="232" t="s">
        <v>5</v>
      </c>
      <c r="N106" s="233" t="s">
        <v>48</v>
      </c>
      <c r="O106" s="43"/>
      <c r="P106" s="191">
        <f>O106*H106</f>
        <v>0</v>
      </c>
      <c r="Q106" s="191">
        <v>1.01E-3</v>
      </c>
      <c r="R106" s="191">
        <f>Q106*H106</f>
        <v>1.0100000000000001E-2</v>
      </c>
      <c r="S106" s="191">
        <v>0</v>
      </c>
      <c r="T106" s="192">
        <f>S106*H106</f>
        <v>0</v>
      </c>
      <c r="AR106" s="25" t="s">
        <v>429</v>
      </c>
      <c r="AT106" s="25" t="s">
        <v>503</v>
      </c>
      <c r="AU106" s="25" t="s">
        <v>89</v>
      </c>
      <c r="AY106" s="25" t="s">
        <v>149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25" t="s">
        <v>84</v>
      </c>
      <c r="BK106" s="193">
        <f>ROUND(I106*H106,2)</f>
        <v>0</v>
      </c>
      <c r="BL106" s="25" t="s">
        <v>302</v>
      </c>
      <c r="BM106" s="25" t="s">
        <v>749</v>
      </c>
    </row>
    <row r="107" spans="2:65" s="1" customFormat="1" ht="13.5">
      <c r="B107" s="42"/>
      <c r="D107" s="194" t="s">
        <v>156</v>
      </c>
      <c r="F107" s="195" t="s">
        <v>748</v>
      </c>
      <c r="I107" s="196"/>
      <c r="L107" s="42"/>
      <c r="M107" s="197"/>
      <c r="N107" s="43"/>
      <c r="O107" s="43"/>
      <c r="P107" s="43"/>
      <c r="Q107" s="43"/>
      <c r="R107" s="43"/>
      <c r="S107" s="43"/>
      <c r="T107" s="71"/>
      <c r="AT107" s="25" t="s">
        <v>156</v>
      </c>
      <c r="AU107" s="25" t="s">
        <v>89</v>
      </c>
    </row>
    <row r="108" spans="2:65" s="1" customFormat="1" ht="25.5" customHeight="1">
      <c r="B108" s="181"/>
      <c r="C108" s="224" t="s">
        <v>181</v>
      </c>
      <c r="D108" s="224" t="s">
        <v>503</v>
      </c>
      <c r="E108" s="225" t="s">
        <v>750</v>
      </c>
      <c r="F108" s="226" t="s">
        <v>751</v>
      </c>
      <c r="G108" s="227" t="s">
        <v>379</v>
      </c>
      <c r="H108" s="228">
        <v>20</v>
      </c>
      <c r="I108" s="229"/>
      <c r="J108" s="230">
        <f>ROUND(I108*H108,2)</f>
        <v>0</v>
      </c>
      <c r="K108" s="226" t="s">
        <v>220</v>
      </c>
      <c r="L108" s="231"/>
      <c r="M108" s="232" t="s">
        <v>5</v>
      </c>
      <c r="N108" s="233" t="s">
        <v>48</v>
      </c>
      <c r="O108" s="43"/>
      <c r="P108" s="191">
        <f>O108*H108</f>
        <v>0</v>
      </c>
      <c r="Q108" s="191">
        <v>1.08E-3</v>
      </c>
      <c r="R108" s="191">
        <f>Q108*H108</f>
        <v>2.1600000000000001E-2</v>
      </c>
      <c r="S108" s="191">
        <v>0</v>
      </c>
      <c r="T108" s="192">
        <f>S108*H108</f>
        <v>0</v>
      </c>
      <c r="AR108" s="25" t="s">
        <v>429</v>
      </c>
      <c r="AT108" s="25" t="s">
        <v>503</v>
      </c>
      <c r="AU108" s="25" t="s">
        <v>89</v>
      </c>
      <c r="AY108" s="25" t="s">
        <v>149</v>
      </c>
      <c r="BE108" s="193">
        <f>IF(N108="základní",J108,0)</f>
        <v>0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25" t="s">
        <v>84</v>
      </c>
      <c r="BK108" s="193">
        <f>ROUND(I108*H108,2)</f>
        <v>0</v>
      </c>
      <c r="BL108" s="25" t="s">
        <v>302</v>
      </c>
      <c r="BM108" s="25" t="s">
        <v>752</v>
      </c>
    </row>
    <row r="109" spans="2:65" s="1" customFormat="1" ht="13.5">
      <c r="B109" s="42"/>
      <c r="D109" s="194" t="s">
        <v>156</v>
      </c>
      <c r="F109" s="195" t="s">
        <v>751</v>
      </c>
      <c r="I109" s="196"/>
      <c r="L109" s="42"/>
      <c r="M109" s="197"/>
      <c r="N109" s="43"/>
      <c r="O109" s="43"/>
      <c r="P109" s="43"/>
      <c r="Q109" s="43"/>
      <c r="R109" s="43"/>
      <c r="S109" s="43"/>
      <c r="T109" s="71"/>
      <c r="AT109" s="25" t="s">
        <v>156</v>
      </c>
      <c r="AU109" s="25" t="s">
        <v>89</v>
      </c>
    </row>
    <row r="110" spans="2:65" s="1" customFormat="1" ht="25.5" customHeight="1">
      <c r="B110" s="181"/>
      <c r="C110" s="224" t="s">
        <v>186</v>
      </c>
      <c r="D110" s="224" t="s">
        <v>503</v>
      </c>
      <c r="E110" s="225" t="s">
        <v>753</v>
      </c>
      <c r="F110" s="226" t="s">
        <v>754</v>
      </c>
      <c r="G110" s="227" t="s">
        <v>379</v>
      </c>
      <c r="H110" s="228">
        <v>100</v>
      </c>
      <c r="I110" s="229"/>
      <c r="J110" s="230">
        <f>ROUND(I110*H110,2)</f>
        <v>0</v>
      </c>
      <c r="K110" s="226" t="s">
        <v>220</v>
      </c>
      <c r="L110" s="231"/>
      <c r="M110" s="232" t="s">
        <v>5</v>
      </c>
      <c r="N110" s="233" t="s">
        <v>48</v>
      </c>
      <c r="O110" s="43"/>
      <c r="P110" s="191">
        <f>O110*H110</f>
        <v>0</v>
      </c>
      <c r="Q110" s="191">
        <v>1.2099999999999999E-3</v>
      </c>
      <c r="R110" s="191">
        <f>Q110*H110</f>
        <v>0.121</v>
      </c>
      <c r="S110" s="191">
        <v>0</v>
      </c>
      <c r="T110" s="192">
        <f>S110*H110</f>
        <v>0</v>
      </c>
      <c r="AR110" s="25" t="s">
        <v>429</v>
      </c>
      <c r="AT110" s="25" t="s">
        <v>503</v>
      </c>
      <c r="AU110" s="25" t="s">
        <v>89</v>
      </c>
      <c r="AY110" s="25" t="s">
        <v>149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25" t="s">
        <v>84</v>
      </c>
      <c r="BK110" s="193">
        <f>ROUND(I110*H110,2)</f>
        <v>0</v>
      </c>
      <c r="BL110" s="25" t="s">
        <v>302</v>
      </c>
      <c r="BM110" s="25" t="s">
        <v>755</v>
      </c>
    </row>
    <row r="111" spans="2:65" s="1" customFormat="1" ht="13.5">
      <c r="B111" s="42"/>
      <c r="D111" s="194" t="s">
        <v>156</v>
      </c>
      <c r="F111" s="195" t="s">
        <v>754</v>
      </c>
      <c r="I111" s="196"/>
      <c r="L111" s="42"/>
      <c r="M111" s="197"/>
      <c r="N111" s="43"/>
      <c r="O111" s="43"/>
      <c r="P111" s="43"/>
      <c r="Q111" s="43"/>
      <c r="R111" s="43"/>
      <c r="S111" s="43"/>
      <c r="T111" s="71"/>
      <c r="AT111" s="25" t="s">
        <v>156</v>
      </c>
      <c r="AU111" s="25" t="s">
        <v>89</v>
      </c>
    </row>
    <row r="112" spans="2:65" s="1" customFormat="1" ht="25.5" customHeight="1">
      <c r="B112" s="181"/>
      <c r="C112" s="182" t="s">
        <v>191</v>
      </c>
      <c r="D112" s="182" t="s">
        <v>151</v>
      </c>
      <c r="E112" s="183" t="s">
        <v>756</v>
      </c>
      <c r="F112" s="184" t="s">
        <v>757</v>
      </c>
      <c r="G112" s="185" t="s">
        <v>379</v>
      </c>
      <c r="H112" s="186">
        <v>78</v>
      </c>
      <c r="I112" s="187"/>
      <c r="J112" s="188">
        <f>ROUND(I112*H112,2)</f>
        <v>0</v>
      </c>
      <c r="K112" s="184" t="s">
        <v>220</v>
      </c>
      <c r="L112" s="42"/>
      <c r="M112" s="189" t="s">
        <v>5</v>
      </c>
      <c r="N112" s="190" t="s">
        <v>48</v>
      </c>
      <c r="O112" s="43"/>
      <c r="P112" s="191">
        <f>O112*H112</f>
        <v>0</v>
      </c>
      <c r="Q112" s="191">
        <v>4.6999999999999999E-4</v>
      </c>
      <c r="R112" s="191">
        <f>Q112*H112</f>
        <v>3.6659999999999998E-2</v>
      </c>
      <c r="S112" s="191">
        <v>0</v>
      </c>
      <c r="T112" s="192">
        <f>S112*H112</f>
        <v>0</v>
      </c>
      <c r="AR112" s="25" t="s">
        <v>302</v>
      </c>
      <c r="AT112" s="25" t="s">
        <v>151</v>
      </c>
      <c r="AU112" s="25" t="s">
        <v>89</v>
      </c>
      <c r="AY112" s="25" t="s">
        <v>149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25" t="s">
        <v>84</v>
      </c>
      <c r="BK112" s="193">
        <f>ROUND(I112*H112,2)</f>
        <v>0</v>
      </c>
      <c r="BL112" s="25" t="s">
        <v>302</v>
      </c>
      <c r="BM112" s="25" t="s">
        <v>758</v>
      </c>
    </row>
    <row r="113" spans="2:65" s="1" customFormat="1" ht="40.5">
      <c r="B113" s="42"/>
      <c r="D113" s="194" t="s">
        <v>156</v>
      </c>
      <c r="F113" s="195" t="s">
        <v>759</v>
      </c>
      <c r="I113" s="196"/>
      <c r="L113" s="42"/>
      <c r="M113" s="197"/>
      <c r="N113" s="43"/>
      <c r="O113" s="43"/>
      <c r="P113" s="43"/>
      <c r="Q113" s="43"/>
      <c r="R113" s="43"/>
      <c r="S113" s="43"/>
      <c r="T113" s="71"/>
      <c r="AT113" s="25" t="s">
        <v>156</v>
      </c>
      <c r="AU113" s="25" t="s">
        <v>89</v>
      </c>
    </row>
    <row r="114" spans="2:65" s="13" customFormat="1" ht="13.5">
      <c r="B114" s="208"/>
      <c r="D114" s="194" t="s">
        <v>223</v>
      </c>
      <c r="E114" s="209" t="s">
        <v>5</v>
      </c>
      <c r="F114" s="210" t="s">
        <v>760</v>
      </c>
      <c r="H114" s="211">
        <v>78</v>
      </c>
      <c r="I114" s="212"/>
      <c r="L114" s="208"/>
      <c r="M114" s="213"/>
      <c r="N114" s="214"/>
      <c r="O114" s="214"/>
      <c r="P114" s="214"/>
      <c r="Q114" s="214"/>
      <c r="R114" s="214"/>
      <c r="S114" s="214"/>
      <c r="T114" s="215"/>
      <c r="AT114" s="209" t="s">
        <v>223</v>
      </c>
      <c r="AU114" s="209" t="s">
        <v>89</v>
      </c>
      <c r="AV114" s="13" t="s">
        <v>89</v>
      </c>
      <c r="AW114" s="13" t="s">
        <v>40</v>
      </c>
      <c r="AX114" s="13" t="s">
        <v>84</v>
      </c>
      <c r="AY114" s="209" t="s">
        <v>149</v>
      </c>
    </row>
    <row r="115" spans="2:65" s="1" customFormat="1" ht="25.5" customHeight="1">
      <c r="B115" s="181"/>
      <c r="C115" s="224" t="s">
        <v>197</v>
      </c>
      <c r="D115" s="224" t="s">
        <v>503</v>
      </c>
      <c r="E115" s="225" t="s">
        <v>761</v>
      </c>
      <c r="F115" s="226" t="s">
        <v>762</v>
      </c>
      <c r="G115" s="227" t="s">
        <v>379</v>
      </c>
      <c r="H115" s="228">
        <v>72</v>
      </c>
      <c r="I115" s="229"/>
      <c r="J115" s="230">
        <f>ROUND(I115*H115,2)</f>
        <v>0</v>
      </c>
      <c r="K115" s="226" t="s">
        <v>220</v>
      </c>
      <c r="L115" s="231"/>
      <c r="M115" s="232" t="s">
        <v>5</v>
      </c>
      <c r="N115" s="233" t="s">
        <v>48</v>
      </c>
      <c r="O115" s="43"/>
      <c r="P115" s="191">
        <f>O115*H115</f>
        <v>0</v>
      </c>
      <c r="Q115" s="191">
        <v>1.39E-3</v>
      </c>
      <c r="R115" s="191">
        <f>Q115*H115</f>
        <v>0.10008</v>
      </c>
      <c r="S115" s="191">
        <v>0</v>
      </c>
      <c r="T115" s="192">
        <f>S115*H115</f>
        <v>0</v>
      </c>
      <c r="AR115" s="25" t="s">
        <v>429</v>
      </c>
      <c r="AT115" s="25" t="s">
        <v>503</v>
      </c>
      <c r="AU115" s="25" t="s">
        <v>89</v>
      </c>
      <c r="AY115" s="25" t="s">
        <v>149</v>
      </c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25" t="s">
        <v>84</v>
      </c>
      <c r="BK115" s="193">
        <f>ROUND(I115*H115,2)</f>
        <v>0</v>
      </c>
      <c r="BL115" s="25" t="s">
        <v>302</v>
      </c>
      <c r="BM115" s="25" t="s">
        <v>763</v>
      </c>
    </row>
    <row r="116" spans="2:65" s="1" customFormat="1" ht="13.5">
      <c r="B116" s="42"/>
      <c r="D116" s="194" t="s">
        <v>156</v>
      </c>
      <c r="F116" s="195" t="s">
        <v>762</v>
      </c>
      <c r="I116" s="196"/>
      <c r="L116" s="42"/>
      <c r="M116" s="197"/>
      <c r="N116" s="43"/>
      <c r="O116" s="43"/>
      <c r="P116" s="43"/>
      <c r="Q116" s="43"/>
      <c r="R116" s="43"/>
      <c r="S116" s="43"/>
      <c r="T116" s="71"/>
      <c r="AT116" s="25" t="s">
        <v>156</v>
      </c>
      <c r="AU116" s="25" t="s">
        <v>89</v>
      </c>
    </row>
    <row r="117" spans="2:65" s="1" customFormat="1" ht="25.5" customHeight="1">
      <c r="B117" s="181"/>
      <c r="C117" s="224" t="s">
        <v>262</v>
      </c>
      <c r="D117" s="224" t="s">
        <v>503</v>
      </c>
      <c r="E117" s="225" t="s">
        <v>764</v>
      </c>
      <c r="F117" s="226" t="s">
        <v>765</v>
      </c>
      <c r="G117" s="227" t="s">
        <v>379</v>
      </c>
      <c r="H117" s="228">
        <v>6</v>
      </c>
      <c r="I117" s="229"/>
      <c r="J117" s="230">
        <f>ROUND(I117*H117,2)</f>
        <v>0</v>
      </c>
      <c r="K117" s="226" t="s">
        <v>220</v>
      </c>
      <c r="L117" s="231"/>
      <c r="M117" s="232" t="s">
        <v>5</v>
      </c>
      <c r="N117" s="233" t="s">
        <v>48</v>
      </c>
      <c r="O117" s="43"/>
      <c r="P117" s="191">
        <f>O117*H117</f>
        <v>0</v>
      </c>
      <c r="Q117" s="191">
        <v>1.5100000000000001E-3</v>
      </c>
      <c r="R117" s="191">
        <f>Q117*H117</f>
        <v>9.0600000000000003E-3</v>
      </c>
      <c r="S117" s="191">
        <v>0</v>
      </c>
      <c r="T117" s="192">
        <f>S117*H117</f>
        <v>0</v>
      </c>
      <c r="AR117" s="25" t="s">
        <v>429</v>
      </c>
      <c r="AT117" s="25" t="s">
        <v>503</v>
      </c>
      <c r="AU117" s="25" t="s">
        <v>89</v>
      </c>
      <c r="AY117" s="25" t="s">
        <v>149</v>
      </c>
      <c r="BE117" s="193">
        <f>IF(N117="základní",J117,0)</f>
        <v>0</v>
      </c>
      <c r="BF117" s="193">
        <f>IF(N117="snížená",J117,0)</f>
        <v>0</v>
      </c>
      <c r="BG117" s="193">
        <f>IF(N117="zákl. přenesená",J117,0)</f>
        <v>0</v>
      </c>
      <c r="BH117" s="193">
        <f>IF(N117="sníž. přenesená",J117,0)</f>
        <v>0</v>
      </c>
      <c r="BI117" s="193">
        <f>IF(N117="nulová",J117,0)</f>
        <v>0</v>
      </c>
      <c r="BJ117" s="25" t="s">
        <v>84</v>
      </c>
      <c r="BK117" s="193">
        <f>ROUND(I117*H117,2)</f>
        <v>0</v>
      </c>
      <c r="BL117" s="25" t="s">
        <v>302</v>
      </c>
      <c r="BM117" s="25" t="s">
        <v>766</v>
      </c>
    </row>
    <row r="118" spans="2:65" s="1" customFormat="1" ht="13.5">
      <c r="B118" s="42"/>
      <c r="D118" s="194" t="s">
        <v>156</v>
      </c>
      <c r="F118" s="195" t="s">
        <v>765</v>
      </c>
      <c r="I118" s="196"/>
      <c r="L118" s="42"/>
      <c r="M118" s="197"/>
      <c r="N118" s="43"/>
      <c r="O118" s="43"/>
      <c r="P118" s="43"/>
      <c r="Q118" s="43"/>
      <c r="R118" s="43"/>
      <c r="S118" s="43"/>
      <c r="T118" s="71"/>
      <c r="AT118" s="25" t="s">
        <v>156</v>
      </c>
      <c r="AU118" s="25" t="s">
        <v>89</v>
      </c>
    </row>
    <row r="119" spans="2:65" s="1" customFormat="1" ht="16.5" customHeight="1">
      <c r="B119" s="181"/>
      <c r="C119" s="182" t="s">
        <v>266</v>
      </c>
      <c r="D119" s="182" t="s">
        <v>151</v>
      </c>
      <c r="E119" s="183" t="s">
        <v>767</v>
      </c>
      <c r="F119" s="184" t="s">
        <v>768</v>
      </c>
      <c r="G119" s="185" t="s">
        <v>242</v>
      </c>
      <c r="H119" s="186">
        <v>0.48099999999999998</v>
      </c>
      <c r="I119" s="187"/>
      <c r="J119" s="188">
        <f>ROUND(I119*H119,2)</f>
        <v>0</v>
      </c>
      <c r="K119" s="184" t="s">
        <v>220</v>
      </c>
      <c r="L119" s="42"/>
      <c r="M119" s="189" t="s">
        <v>5</v>
      </c>
      <c r="N119" s="190" t="s">
        <v>48</v>
      </c>
      <c r="O119" s="43"/>
      <c r="P119" s="191">
        <f>O119*H119</f>
        <v>0</v>
      </c>
      <c r="Q119" s="191">
        <v>0</v>
      </c>
      <c r="R119" s="191">
        <f>Q119*H119</f>
        <v>0</v>
      </c>
      <c r="S119" s="191">
        <v>0</v>
      </c>
      <c r="T119" s="192">
        <f>S119*H119</f>
        <v>0</v>
      </c>
      <c r="AR119" s="25" t="s">
        <v>302</v>
      </c>
      <c r="AT119" s="25" t="s">
        <v>151</v>
      </c>
      <c r="AU119" s="25" t="s">
        <v>89</v>
      </c>
      <c r="AY119" s="25" t="s">
        <v>149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25" t="s">
        <v>84</v>
      </c>
      <c r="BK119" s="193">
        <f>ROUND(I119*H119,2)</f>
        <v>0</v>
      </c>
      <c r="BL119" s="25" t="s">
        <v>302</v>
      </c>
      <c r="BM119" s="25" t="s">
        <v>769</v>
      </c>
    </row>
    <row r="120" spans="2:65" s="1" customFormat="1" ht="27">
      <c r="B120" s="42"/>
      <c r="D120" s="194" t="s">
        <v>156</v>
      </c>
      <c r="F120" s="195" t="s">
        <v>770</v>
      </c>
      <c r="I120" s="196"/>
      <c r="L120" s="42"/>
      <c r="M120" s="197"/>
      <c r="N120" s="43"/>
      <c r="O120" s="43"/>
      <c r="P120" s="43"/>
      <c r="Q120" s="43"/>
      <c r="R120" s="43"/>
      <c r="S120" s="43"/>
      <c r="T120" s="71"/>
      <c r="AT120" s="25" t="s">
        <v>156</v>
      </c>
      <c r="AU120" s="25" t="s">
        <v>89</v>
      </c>
    </row>
    <row r="121" spans="2:65" s="11" customFormat="1" ht="29.85" customHeight="1">
      <c r="B121" s="168"/>
      <c r="D121" s="169" t="s">
        <v>76</v>
      </c>
      <c r="E121" s="179" t="s">
        <v>771</v>
      </c>
      <c r="F121" s="179" t="s">
        <v>772</v>
      </c>
      <c r="I121" s="171"/>
      <c r="J121" s="180">
        <f>BK121</f>
        <v>0</v>
      </c>
      <c r="L121" s="168"/>
      <c r="M121" s="173"/>
      <c r="N121" s="174"/>
      <c r="O121" s="174"/>
      <c r="P121" s="175">
        <f>SUM(P122:P169)</f>
        <v>0</v>
      </c>
      <c r="Q121" s="174"/>
      <c r="R121" s="175">
        <f>SUM(R122:R169)</f>
        <v>2.376069999999999</v>
      </c>
      <c r="S121" s="174"/>
      <c r="T121" s="176">
        <f>SUM(T122:T169)</f>
        <v>1.8375000000000001</v>
      </c>
      <c r="AR121" s="169" t="s">
        <v>89</v>
      </c>
      <c r="AT121" s="177" t="s">
        <v>76</v>
      </c>
      <c r="AU121" s="177" t="s">
        <v>84</v>
      </c>
      <c r="AY121" s="169" t="s">
        <v>149</v>
      </c>
      <c r="BK121" s="178">
        <f>SUM(BK122:BK169)</f>
        <v>0</v>
      </c>
    </row>
    <row r="122" spans="2:65" s="1" customFormat="1" ht="16.5" customHeight="1">
      <c r="B122" s="181"/>
      <c r="C122" s="182" t="s">
        <v>270</v>
      </c>
      <c r="D122" s="182" t="s">
        <v>151</v>
      </c>
      <c r="E122" s="183" t="s">
        <v>773</v>
      </c>
      <c r="F122" s="184" t="s">
        <v>774</v>
      </c>
      <c r="G122" s="185" t="s">
        <v>373</v>
      </c>
      <c r="H122" s="186">
        <v>6</v>
      </c>
      <c r="I122" s="187"/>
      <c r="J122" s="188">
        <f>ROUND(I122*H122,2)</f>
        <v>0</v>
      </c>
      <c r="K122" s="184" t="s">
        <v>220</v>
      </c>
      <c r="L122" s="42"/>
      <c r="M122" s="189" t="s">
        <v>5</v>
      </c>
      <c r="N122" s="190" t="s">
        <v>48</v>
      </c>
      <c r="O122" s="43"/>
      <c r="P122" s="191">
        <f>O122*H122</f>
        <v>0</v>
      </c>
      <c r="Q122" s="191">
        <v>1.7000000000000001E-4</v>
      </c>
      <c r="R122" s="191">
        <f>Q122*H122</f>
        <v>1.0200000000000001E-3</v>
      </c>
      <c r="S122" s="191">
        <v>0.30625000000000002</v>
      </c>
      <c r="T122" s="192">
        <f>S122*H122</f>
        <v>1.8375000000000001</v>
      </c>
      <c r="AR122" s="25" t="s">
        <v>302</v>
      </c>
      <c r="AT122" s="25" t="s">
        <v>151</v>
      </c>
      <c r="AU122" s="25" t="s">
        <v>89</v>
      </c>
      <c r="AY122" s="25" t="s">
        <v>149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25" t="s">
        <v>84</v>
      </c>
      <c r="BK122" s="193">
        <f>ROUND(I122*H122,2)</f>
        <v>0</v>
      </c>
      <c r="BL122" s="25" t="s">
        <v>302</v>
      </c>
      <c r="BM122" s="25" t="s">
        <v>775</v>
      </c>
    </row>
    <row r="123" spans="2:65" s="1" customFormat="1" ht="13.5">
      <c r="B123" s="42"/>
      <c r="D123" s="194" t="s">
        <v>156</v>
      </c>
      <c r="F123" s="195" t="s">
        <v>776</v>
      </c>
      <c r="I123" s="196"/>
      <c r="L123" s="42"/>
      <c r="M123" s="197"/>
      <c r="N123" s="43"/>
      <c r="O123" s="43"/>
      <c r="P123" s="43"/>
      <c r="Q123" s="43"/>
      <c r="R123" s="43"/>
      <c r="S123" s="43"/>
      <c r="T123" s="71"/>
      <c r="AT123" s="25" t="s">
        <v>156</v>
      </c>
      <c r="AU123" s="25" t="s">
        <v>89</v>
      </c>
    </row>
    <row r="124" spans="2:65" s="1" customFormat="1" ht="16.5" customHeight="1">
      <c r="B124" s="181"/>
      <c r="C124" s="182" t="s">
        <v>280</v>
      </c>
      <c r="D124" s="182" t="s">
        <v>151</v>
      </c>
      <c r="E124" s="183" t="s">
        <v>777</v>
      </c>
      <c r="F124" s="184" t="s">
        <v>778</v>
      </c>
      <c r="G124" s="185" t="s">
        <v>373</v>
      </c>
      <c r="H124" s="186">
        <v>6</v>
      </c>
      <c r="I124" s="187"/>
      <c r="J124" s="188">
        <f>ROUND(I124*H124,2)</f>
        <v>0</v>
      </c>
      <c r="K124" s="184" t="s">
        <v>220</v>
      </c>
      <c r="L124" s="42"/>
      <c r="M124" s="189" t="s">
        <v>5</v>
      </c>
      <c r="N124" s="190" t="s">
        <v>48</v>
      </c>
      <c r="O124" s="43"/>
      <c r="P124" s="191">
        <f>O124*H124</f>
        <v>0</v>
      </c>
      <c r="Q124" s="191">
        <v>7.9000000000000008E-3</v>
      </c>
      <c r="R124" s="191">
        <f>Q124*H124</f>
        <v>4.7400000000000005E-2</v>
      </c>
      <c r="S124" s="191">
        <v>0</v>
      </c>
      <c r="T124" s="192">
        <f>S124*H124</f>
        <v>0</v>
      </c>
      <c r="AR124" s="25" t="s">
        <v>302</v>
      </c>
      <c r="AT124" s="25" t="s">
        <v>151</v>
      </c>
      <c r="AU124" s="25" t="s">
        <v>89</v>
      </c>
      <c r="AY124" s="25" t="s">
        <v>149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25" t="s">
        <v>84</v>
      </c>
      <c r="BK124" s="193">
        <f>ROUND(I124*H124,2)</f>
        <v>0</v>
      </c>
      <c r="BL124" s="25" t="s">
        <v>302</v>
      </c>
      <c r="BM124" s="25" t="s">
        <v>779</v>
      </c>
    </row>
    <row r="125" spans="2:65" s="1" customFormat="1" ht="13.5">
      <c r="B125" s="42"/>
      <c r="D125" s="194" t="s">
        <v>156</v>
      </c>
      <c r="F125" s="195" t="s">
        <v>780</v>
      </c>
      <c r="I125" s="196"/>
      <c r="L125" s="42"/>
      <c r="M125" s="197"/>
      <c r="N125" s="43"/>
      <c r="O125" s="43"/>
      <c r="P125" s="43"/>
      <c r="Q125" s="43"/>
      <c r="R125" s="43"/>
      <c r="S125" s="43"/>
      <c r="T125" s="71"/>
      <c r="AT125" s="25" t="s">
        <v>156</v>
      </c>
      <c r="AU125" s="25" t="s">
        <v>89</v>
      </c>
    </row>
    <row r="126" spans="2:65" s="1" customFormat="1" ht="25.5" customHeight="1">
      <c r="B126" s="181"/>
      <c r="C126" s="182" t="s">
        <v>11</v>
      </c>
      <c r="D126" s="182" t="s">
        <v>151</v>
      </c>
      <c r="E126" s="183" t="s">
        <v>781</v>
      </c>
      <c r="F126" s="184" t="s">
        <v>782</v>
      </c>
      <c r="G126" s="185" t="s">
        <v>194</v>
      </c>
      <c r="H126" s="186">
        <v>3</v>
      </c>
      <c r="I126" s="187"/>
      <c r="J126" s="188">
        <f>ROUND(I126*H126,2)</f>
        <v>0</v>
      </c>
      <c r="K126" s="184" t="s">
        <v>5</v>
      </c>
      <c r="L126" s="42"/>
      <c r="M126" s="189" t="s">
        <v>5</v>
      </c>
      <c r="N126" s="190" t="s">
        <v>48</v>
      </c>
      <c r="O126" s="43"/>
      <c r="P126" s="191">
        <f>O126*H126</f>
        <v>0</v>
      </c>
      <c r="Q126" s="191">
        <v>2.5500000000000002E-3</v>
      </c>
      <c r="R126" s="191">
        <f>Q126*H126</f>
        <v>7.6500000000000005E-3</v>
      </c>
      <c r="S126" s="191">
        <v>0</v>
      </c>
      <c r="T126" s="192">
        <f>S126*H126</f>
        <v>0</v>
      </c>
      <c r="AR126" s="25" t="s">
        <v>302</v>
      </c>
      <c r="AT126" s="25" t="s">
        <v>151</v>
      </c>
      <c r="AU126" s="25" t="s">
        <v>89</v>
      </c>
      <c r="AY126" s="25" t="s">
        <v>149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25" t="s">
        <v>84</v>
      </c>
      <c r="BK126" s="193">
        <f>ROUND(I126*H126,2)</f>
        <v>0</v>
      </c>
      <c r="BL126" s="25" t="s">
        <v>302</v>
      </c>
      <c r="BM126" s="25" t="s">
        <v>783</v>
      </c>
    </row>
    <row r="127" spans="2:65" s="1" customFormat="1" ht="27">
      <c r="B127" s="42"/>
      <c r="D127" s="194" t="s">
        <v>156</v>
      </c>
      <c r="F127" s="195" t="s">
        <v>784</v>
      </c>
      <c r="I127" s="196"/>
      <c r="L127" s="42"/>
      <c r="M127" s="197"/>
      <c r="N127" s="43"/>
      <c r="O127" s="43"/>
      <c r="P127" s="43"/>
      <c r="Q127" s="43"/>
      <c r="R127" s="43"/>
      <c r="S127" s="43"/>
      <c r="T127" s="71"/>
      <c r="AT127" s="25" t="s">
        <v>156</v>
      </c>
      <c r="AU127" s="25" t="s">
        <v>89</v>
      </c>
    </row>
    <row r="128" spans="2:65" s="1" customFormat="1" ht="16.5" customHeight="1">
      <c r="B128" s="181"/>
      <c r="C128" s="224" t="s">
        <v>302</v>
      </c>
      <c r="D128" s="224" t="s">
        <v>503</v>
      </c>
      <c r="E128" s="225" t="s">
        <v>785</v>
      </c>
      <c r="F128" s="226" t="s">
        <v>786</v>
      </c>
      <c r="G128" s="227" t="s">
        <v>194</v>
      </c>
      <c r="H128" s="228">
        <v>1</v>
      </c>
      <c r="I128" s="229"/>
      <c r="J128" s="230">
        <f>ROUND(I128*H128,2)</f>
        <v>0</v>
      </c>
      <c r="K128" s="226" t="s">
        <v>5</v>
      </c>
      <c r="L128" s="231"/>
      <c r="M128" s="232" t="s">
        <v>5</v>
      </c>
      <c r="N128" s="233" t="s">
        <v>48</v>
      </c>
      <c r="O128" s="43"/>
      <c r="P128" s="191">
        <f>O128*H128</f>
        <v>0</v>
      </c>
      <c r="Q128" s="191">
        <v>2</v>
      </c>
      <c r="R128" s="191">
        <f>Q128*H128</f>
        <v>2</v>
      </c>
      <c r="S128" s="191">
        <v>0</v>
      </c>
      <c r="T128" s="192">
        <f>S128*H128</f>
        <v>0</v>
      </c>
      <c r="AR128" s="25" t="s">
        <v>429</v>
      </c>
      <c r="AT128" s="25" t="s">
        <v>503</v>
      </c>
      <c r="AU128" s="25" t="s">
        <v>89</v>
      </c>
      <c r="AY128" s="25" t="s">
        <v>149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25" t="s">
        <v>84</v>
      </c>
      <c r="BK128" s="193">
        <f>ROUND(I128*H128,2)</f>
        <v>0</v>
      </c>
      <c r="BL128" s="25" t="s">
        <v>302</v>
      </c>
      <c r="BM128" s="25" t="s">
        <v>787</v>
      </c>
    </row>
    <row r="129" spans="2:65" s="1" customFormat="1" ht="189">
      <c r="B129" s="42"/>
      <c r="D129" s="194" t="s">
        <v>156</v>
      </c>
      <c r="F129" s="195" t="s">
        <v>788</v>
      </c>
      <c r="I129" s="196"/>
      <c r="L129" s="42"/>
      <c r="M129" s="197"/>
      <c r="N129" s="43"/>
      <c r="O129" s="43"/>
      <c r="P129" s="43"/>
      <c r="Q129" s="43"/>
      <c r="R129" s="43"/>
      <c r="S129" s="43"/>
      <c r="T129" s="71"/>
      <c r="AT129" s="25" t="s">
        <v>156</v>
      </c>
      <c r="AU129" s="25" t="s">
        <v>89</v>
      </c>
    </row>
    <row r="130" spans="2:65" s="1" customFormat="1" ht="16.5" customHeight="1">
      <c r="B130" s="181"/>
      <c r="C130" s="182" t="s">
        <v>311</v>
      </c>
      <c r="D130" s="182" t="s">
        <v>151</v>
      </c>
      <c r="E130" s="183" t="s">
        <v>789</v>
      </c>
      <c r="F130" s="184" t="s">
        <v>790</v>
      </c>
      <c r="G130" s="185" t="s">
        <v>373</v>
      </c>
      <c r="H130" s="186">
        <v>6</v>
      </c>
      <c r="I130" s="187"/>
      <c r="J130" s="188">
        <f>ROUND(I130*H130,2)</f>
        <v>0</v>
      </c>
      <c r="K130" s="184" t="s">
        <v>220</v>
      </c>
      <c r="L130" s="42"/>
      <c r="M130" s="189" t="s">
        <v>5</v>
      </c>
      <c r="N130" s="190" t="s">
        <v>48</v>
      </c>
      <c r="O130" s="43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AR130" s="25" t="s">
        <v>302</v>
      </c>
      <c r="AT130" s="25" t="s">
        <v>151</v>
      </c>
      <c r="AU130" s="25" t="s">
        <v>89</v>
      </c>
      <c r="AY130" s="25" t="s">
        <v>149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25" t="s">
        <v>84</v>
      </c>
      <c r="BK130" s="193">
        <f>ROUND(I130*H130,2)</f>
        <v>0</v>
      </c>
      <c r="BL130" s="25" t="s">
        <v>302</v>
      </c>
      <c r="BM130" s="25" t="s">
        <v>791</v>
      </c>
    </row>
    <row r="131" spans="2:65" s="1" customFormat="1" ht="13.5">
      <c r="B131" s="42"/>
      <c r="D131" s="194" t="s">
        <v>156</v>
      </c>
      <c r="F131" s="195" t="s">
        <v>792</v>
      </c>
      <c r="I131" s="196"/>
      <c r="L131" s="42"/>
      <c r="M131" s="197"/>
      <c r="N131" s="43"/>
      <c r="O131" s="43"/>
      <c r="P131" s="43"/>
      <c r="Q131" s="43"/>
      <c r="R131" s="43"/>
      <c r="S131" s="43"/>
      <c r="T131" s="71"/>
      <c r="AT131" s="25" t="s">
        <v>156</v>
      </c>
      <c r="AU131" s="25" t="s">
        <v>89</v>
      </c>
    </row>
    <row r="132" spans="2:65" s="1" customFormat="1" ht="16.5" customHeight="1">
      <c r="B132" s="181"/>
      <c r="C132" s="182" t="s">
        <v>318</v>
      </c>
      <c r="D132" s="182" t="s">
        <v>151</v>
      </c>
      <c r="E132" s="183" t="s">
        <v>793</v>
      </c>
      <c r="F132" s="184" t="s">
        <v>794</v>
      </c>
      <c r="G132" s="185" t="s">
        <v>194</v>
      </c>
      <c r="H132" s="186">
        <v>1</v>
      </c>
      <c r="I132" s="187"/>
      <c r="J132" s="188">
        <f>ROUND(I132*H132,2)</f>
        <v>0</v>
      </c>
      <c r="K132" s="184" t="s">
        <v>5</v>
      </c>
      <c r="L132" s="42"/>
      <c r="M132" s="189" t="s">
        <v>5</v>
      </c>
      <c r="N132" s="190" t="s">
        <v>48</v>
      </c>
      <c r="O132" s="43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AR132" s="25" t="s">
        <v>302</v>
      </c>
      <c r="AT132" s="25" t="s">
        <v>151</v>
      </c>
      <c r="AU132" s="25" t="s">
        <v>89</v>
      </c>
      <c r="AY132" s="25" t="s">
        <v>149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25" t="s">
        <v>84</v>
      </c>
      <c r="BK132" s="193">
        <f>ROUND(I132*H132,2)</f>
        <v>0</v>
      </c>
      <c r="BL132" s="25" t="s">
        <v>302</v>
      </c>
      <c r="BM132" s="25" t="s">
        <v>795</v>
      </c>
    </row>
    <row r="133" spans="2:65" s="1" customFormat="1" ht="13.5">
      <c r="B133" s="42"/>
      <c r="D133" s="194" t="s">
        <v>156</v>
      </c>
      <c r="F133" s="195" t="s">
        <v>794</v>
      </c>
      <c r="I133" s="196"/>
      <c r="L133" s="42"/>
      <c r="M133" s="197"/>
      <c r="N133" s="43"/>
      <c r="O133" s="43"/>
      <c r="P133" s="43"/>
      <c r="Q133" s="43"/>
      <c r="R133" s="43"/>
      <c r="S133" s="43"/>
      <c r="T133" s="71"/>
      <c r="AT133" s="25" t="s">
        <v>156</v>
      </c>
      <c r="AU133" s="25" t="s">
        <v>89</v>
      </c>
    </row>
    <row r="134" spans="2:65" s="1" customFormat="1" ht="16.5" customHeight="1">
      <c r="B134" s="181"/>
      <c r="C134" s="224" t="s">
        <v>325</v>
      </c>
      <c r="D134" s="224" t="s">
        <v>503</v>
      </c>
      <c r="E134" s="225" t="s">
        <v>796</v>
      </c>
      <c r="F134" s="226" t="s">
        <v>797</v>
      </c>
      <c r="G134" s="227" t="s">
        <v>194</v>
      </c>
      <c r="H134" s="228">
        <v>1</v>
      </c>
      <c r="I134" s="229"/>
      <c r="J134" s="230">
        <f>ROUND(I134*H134,2)</f>
        <v>0</v>
      </c>
      <c r="K134" s="226" t="s">
        <v>5</v>
      </c>
      <c r="L134" s="231"/>
      <c r="M134" s="232" t="s">
        <v>5</v>
      </c>
      <c r="N134" s="233" t="s">
        <v>48</v>
      </c>
      <c r="O134" s="43"/>
      <c r="P134" s="191">
        <f>O134*H134</f>
        <v>0</v>
      </c>
      <c r="Q134" s="191">
        <v>2E-3</v>
      </c>
      <c r="R134" s="191">
        <f>Q134*H134</f>
        <v>2E-3</v>
      </c>
      <c r="S134" s="191">
        <v>0</v>
      </c>
      <c r="T134" s="192">
        <f>S134*H134</f>
        <v>0</v>
      </c>
      <c r="AR134" s="25" t="s">
        <v>429</v>
      </c>
      <c r="AT134" s="25" t="s">
        <v>503</v>
      </c>
      <c r="AU134" s="25" t="s">
        <v>89</v>
      </c>
      <c r="AY134" s="25" t="s">
        <v>149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25" t="s">
        <v>84</v>
      </c>
      <c r="BK134" s="193">
        <f>ROUND(I134*H134,2)</f>
        <v>0</v>
      </c>
      <c r="BL134" s="25" t="s">
        <v>302</v>
      </c>
      <c r="BM134" s="25" t="s">
        <v>798</v>
      </c>
    </row>
    <row r="135" spans="2:65" s="1" customFormat="1" ht="40.5">
      <c r="B135" s="42"/>
      <c r="D135" s="194" t="s">
        <v>156</v>
      </c>
      <c r="F135" s="195" t="s">
        <v>799</v>
      </c>
      <c r="I135" s="196"/>
      <c r="L135" s="42"/>
      <c r="M135" s="197"/>
      <c r="N135" s="43"/>
      <c r="O135" s="43"/>
      <c r="P135" s="43"/>
      <c r="Q135" s="43"/>
      <c r="R135" s="43"/>
      <c r="S135" s="43"/>
      <c r="T135" s="71"/>
      <c r="AT135" s="25" t="s">
        <v>156</v>
      </c>
      <c r="AU135" s="25" t="s">
        <v>89</v>
      </c>
    </row>
    <row r="136" spans="2:65" s="1" customFormat="1" ht="16.5" customHeight="1">
      <c r="B136" s="181"/>
      <c r="C136" s="182" t="s">
        <v>331</v>
      </c>
      <c r="D136" s="182" t="s">
        <v>151</v>
      </c>
      <c r="E136" s="183" t="s">
        <v>800</v>
      </c>
      <c r="F136" s="184" t="s">
        <v>801</v>
      </c>
      <c r="G136" s="185" t="s">
        <v>373</v>
      </c>
      <c r="H136" s="186">
        <v>3</v>
      </c>
      <c r="I136" s="187"/>
      <c r="J136" s="188">
        <f>ROUND(I136*H136,2)</f>
        <v>0</v>
      </c>
      <c r="K136" s="184" t="s">
        <v>5</v>
      </c>
      <c r="L136" s="42"/>
      <c r="M136" s="189" t="s">
        <v>5</v>
      </c>
      <c r="N136" s="190" t="s">
        <v>48</v>
      </c>
      <c r="O136" s="43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AR136" s="25" t="s">
        <v>302</v>
      </c>
      <c r="AT136" s="25" t="s">
        <v>151</v>
      </c>
      <c r="AU136" s="25" t="s">
        <v>89</v>
      </c>
      <c r="AY136" s="25" t="s">
        <v>149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25" t="s">
        <v>84</v>
      </c>
      <c r="BK136" s="193">
        <f>ROUND(I136*H136,2)</f>
        <v>0</v>
      </c>
      <c r="BL136" s="25" t="s">
        <v>302</v>
      </c>
      <c r="BM136" s="25" t="s">
        <v>802</v>
      </c>
    </row>
    <row r="137" spans="2:65" s="1" customFormat="1" ht="13.5">
      <c r="B137" s="42"/>
      <c r="D137" s="194" t="s">
        <v>156</v>
      </c>
      <c r="F137" s="195" t="s">
        <v>794</v>
      </c>
      <c r="I137" s="196"/>
      <c r="L137" s="42"/>
      <c r="M137" s="197"/>
      <c r="N137" s="43"/>
      <c r="O137" s="43"/>
      <c r="P137" s="43"/>
      <c r="Q137" s="43"/>
      <c r="R137" s="43"/>
      <c r="S137" s="43"/>
      <c r="T137" s="71"/>
      <c r="AT137" s="25" t="s">
        <v>156</v>
      </c>
      <c r="AU137" s="25" t="s">
        <v>89</v>
      </c>
    </row>
    <row r="138" spans="2:65" s="1" customFormat="1" ht="16.5" customHeight="1">
      <c r="B138" s="181"/>
      <c r="C138" s="224" t="s">
        <v>10</v>
      </c>
      <c r="D138" s="224" t="s">
        <v>503</v>
      </c>
      <c r="E138" s="225" t="s">
        <v>803</v>
      </c>
      <c r="F138" s="226" t="s">
        <v>804</v>
      </c>
      <c r="G138" s="227" t="s">
        <v>373</v>
      </c>
      <c r="H138" s="228">
        <v>3</v>
      </c>
      <c r="I138" s="229"/>
      <c r="J138" s="230">
        <f>ROUND(I138*H138,2)</f>
        <v>0</v>
      </c>
      <c r="K138" s="226" t="s">
        <v>5</v>
      </c>
      <c r="L138" s="231"/>
      <c r="M138" s="232" t="s">
        <v>5</v>
      </c>
      <c r="N138" s="233" t="s">
        <v>48</v>
      </c>
      <c r="O138" s="43"/>
      <c r="P138" s="191">
        <f>O138*H138</f>
        <v>0</v>
      </c>
      <c r="Q138" s="191">
        <v>1E-3</v>
      </c>
      <c r="R138" s="191">
        <f>Q138*H138</f>
        <v>3.0000000000000001E-3</v>
      </c>
      <c r="S138" s="191">
        <v>0</v>
      </c>
      <c r="T138" s="192">
        <f>S138*H138</f>
        <v>0</v>
      </c>
      <c r="AR138" s="25" t="s">
        <v>429</v>
      </c>
      <c r="AT138" s="25" t="s">
        <v>503</v>
      </c>
      <c r="AU138" s="25" t="s">
        <v>89</v>
      </c>
      <c r="AY138" s="25" t="s">
        <v>149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25" t="s">
        <v>84</v>
      </c>
      <c r="BK138" s="193">
        <f>ROUND(I138*H138,2)</f>
        <v>0</v>
      </c>
      <c r="BL138" s="25" t="s">
        <v>302</v>
      </c>
      <c r="BM138" s="25" t="s">
        <v>805</v>
      </c>
    </row>
    <row r="139" spans="2:65" s="1" customFormat="1" ht="27">
      <c r="B139" s="42"/>
      <c r="D139" s="194" t="s">
        <v>156</v>
      </c>
      <c r="F139" s="195" t="s">
        <v>806</v>
      </c>
      <c r="I139" s="196"/>
      <c r="L139" s="42"/>
      <c r="M139" s="197"/>
      <c r="N139" s="43"/>
      <c r="O139" s="43"/>
      <c r="P139" s="43"/>
      <c r="Q139" s="43"/>
      <c r="R139" s="43"/>
      <c r="S139" s="43"/>
      <c r="T139" s="71"/>
      <c r="AT139" s="25" t="s">
        <v>156</v>
      </c>
      <c r="AU139" s="25" t="s">
        <v>89</v>
      </c>
    </row>
    <row r="140" spans="2:65" s="1" customFormat="1" ht="16.5" customHeight="1">
      <c r="B140" s="181"/>
      <c r="C140" s="182" t="s">
        <v>345</v>
      </c>
      <c r="D140" s="182" t="s">
        <v>151</v>
      </c>
      <c r="E140" s="183" t="s">
        <v>807</v>
      </c>
      <c r="F140" s="184" t="s">
        <v>808</v>
      </c>
      <c r="G140" s="185" t="s">
        <v>373</v>
      </c>
      <c r="H140" s="186">
        <v>1</v>
      </c>
      <c r="I140" s="187"/>
      <c r="J140" s="188">
        <f>ROUND(I140*H140,2)</f>
        <v>0</v>
      </c>
      <c r="K140" s="184" t="s">
        <v>5</v>
      </c>
      <c r="L140" s="42"/>
      <c r="M140" s="189" t="s">
        <v>5</v>
      </c>
      <c r="N140" s="190" t="s">
        <v>48</v>
      </c>
      <c r="O140" s="43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AR140" s="25" t="s">
        <v>302</v>
      </c>
      <c r="AT140" s="25" t="s">
        <v>151</v>
      </c>
      <c r="AU140" s="25" t="s">
        <v>89</v>
      </c>
      <c r="AY140" s="25" t="s">
        <v>149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25" t="s">
        <v>84</v>
      </c>
      <c r="BK140" s="193">
        <f>ROUND(I140*H140,2)</f>
        <v>0</v>
      </c>
      <c r="BL140" s="25" t="s">
        <v>302</v>
      </c>
      <c r="BM140" s="25" t="s">
        <v>809</v>
      </c>
    </row>
    <row r="141" spans="2:65" s="1" customFormat="1" ht="16.5" customHeight="1">
      <c r="B141" s="181"/>
      <c r="C141" s="224" t="s">
        <v>350</v>
      </c>
      <c r="D141" s="224" t="s">
        <v>503</v>
      </c>
      <c r="E141" s="225" t="s">
        <v>810</v>
      </c>
      <c r="F141" s="226" t="s">
        <v>811</v>
      </c>
      <c r="G141" s="227" t="s">
        <v>373</v>
      </c>
      <c r="H141" s="228">
        <v>1</v>
      </c>
      <c r="I141" s="229"/>
      <c r="J141" s="230">
        <f>ROUND(I141*H141,2)</f>
        <v>0</v>
      </c>
      <c r="K141" s="226" t="s">
        <v>5</v>
      </c>
      <c r="L141" s="231"/>
      <c r="M141" s="232" t="s">
        <v>5</v>
      </c>
      <c r="N141" s="233" t="s">
        <v>48</v>
      </c>
      <c r="O141" s="43"/>
      <c r="P141" s="191">
        <f>O141*H141</f>
        <v>0</v>
      </c>
      <c r="Q141" s="191">
        <v>1E-3</v>
      </c>
      <c r="R141" s="191">
        <f>Q141*H141</f>
        <v>1E-3</v>
      </c>
      <c r="S141" s="191">
        <v>0</v>
      </c>
      <c r="T141" s="192">
        <f>S141*H141</f>
        <v>0</v>
      </c>
      <c r="AR141" s="25" t="s">
        <v>429</v>
      </c>
      <c r="AT141" s="25" t="s">
        <v>503</v>
      </c>
      <c r="AU141" s="25" t="s">
        <v>89</v>
      </c>
      <c r="AY141" s="25" t="s">
        <v>149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25" t="s">
        <v>84</v>
      </c>
      <c r="BK141" s="193">
        <f>ROUND(I141*H141,2)</f>
        <v>0</v>
      </c>
      <c r="BL141" s="25" t="s">
        <v>302</v>
      </c>
      <c r="BM141" s="25" t="s">
        <v>812</v>
      </c>
    </row>
    <row r="142" spans="2:65" s="1" customFormat="1" ht="81">
      <c r="B142" s="42"/>
      <c r="D142" s="194" t="s">
        <v>156</v>
      </c>
      <c r="F142" s="195" t="s">
        <v>813</v>
      </c>
      <c r="I142" s="196"/>
      <c r="L142" s="42"/>
      <c r="M142" s="197"/>
      <c r="N142" s="43"/>
      <c r="O142" s="43"/>
      <c r="P142" s="43"/>
      <c r="Q142" s="43"/>
      <c r="R142" s="43"/>
      <c r="S142" s="43"/>
      <c r="T142" s="71"/>
      <c r="AT142" s="25" t="s">
        <v>156</v>
      </c>
      <c r="AU142" s="25" t="s">
        <v>89</v>
      </c>
    </row>
    <row r="143" spans="2:65" s="1" customFormat="1" ht="16.5" customHeight="1">
      <c r="B143" s="181"/>
      <c r="C143" s="182" t="s">
        <v>357</v>
      </c>
      <c r="D143" s="182" t="s">
        <v>151</v>
      </c>
      <c r="E143" s="183" t="s">
        <v>814</v>
      </c>
      <c r="F143" s="184" t="s">
        <v>815</v>
      </c>
      <c r="G143" s="185" t="s">
        <v>373</v>
      </c>
      <c r="H143" s="186">
        <v>1</v>
      </c>
      <c r="I143" s="187"/>
      <c r="J143" s="188">
        <f>ROUND(I143*H143,2)</f>
        <v>0</v>
      </c>
      <c r="K143" s="184" t="s">
        <v>5</v>
      </c>
      <c r="L143" s="42"/>
      <c r="M143" s="189" t="s">
        <v>5</v>
      </c>
      <c r="N143" s="190" t="s">
        <v>48</v>
      </c>
      <c r="O143" s="43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AR143" s="25" t="s">
        <v>302</v>
      </c>
      <c r="AT143" s="25" t="s">
        <v>151</v>
      </c>
      <c r="AU143" s="25" t="s">
        <v>89</v>
      </c>
      <c r="AY143" s="25" t="s">
        <v>149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25" t="s">
        <v>84</v>
      </c>
      <c r="BK143" s="193">
        <f>ROUND(I143*H143,2)</f>
        <v>0</v>
      </c>
      <c r="BL143" s="25" t="s">
        <v>302</v>
      </c>
      <c r="BM143" s="25" t="s">
        <v>816</v>
      </c>
    </row>
    <row r="144" spans="2:65" s="1" customFormat="1" ht="16.5" customHeight="1">
      <c r="B144" s="181"/>
      <c r="C144" s="224" t="s">
        <v>363</v>
      </c>
      <c r="D144" s="224" t="s">
        <v>503</v>
      </c>
      <c r="E144" s="225" t="s">
        <v>817</v>
      </c>
      <c r="F144" s="226" t="s">
        <v>818</v>
      </c>
      <c r="G144" s="227" t="s">
        <v>373</v>
      </c>
      <c r="H144" s="228">
        <v>1</v>
      </c>
      <c r="I144" s="229"/>
      <c r="J144" s="230">
        <f>ROUND(I144*H144,2)</f>
        <v>0</v>
      </c>
      <c r="K144" s="226" t="s">
        <v>5</v>
      </c>
      <c r="L144" s="231"/>
      <c r="M144" s="232" t="s">
        <v>5</v>
      </c>
      <c r="N144" s="233" t="s">
        <v>48</v>
      </c>
      <c r="O144" s="43"/>
      <c r="P144" s="191">
        <f>O144*H144</f>
        <v>0</v>
      </c>
      <c r="Q144" s="191">
        <v>1E-3</v>
      </c>
      <c r="R144" s="191">
        <f>Q144*H144</f>
        <v>1E-3</v>
      </c>
      <c r="S144" s="191">
        <v>0</v>
      </c>
      <c r="T144" s="192">
        <f>S144*H144</f>
        <v>0</v>
      </c>
      <c r="AR144" s="25" t="s">
        <v>429</v>
      </c>
      <c r="AT144" s="25" t="s">
        <v>503</v>
      </c>
      <c r="AU144" s="25" t="s">
        <v>89</v>
      </c>
      <c r="AY144" s="25" t="s">
        <v>149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25" t="s">
        <v>84</v>
      </c>
      <c r="BK144" s="193">
        <f>ROUND(I144*H144,2)</f>
        <v>0</v>
      </c>
      <c r="BL144" s="25" t="s">
        <v>302</v>
      </c>
      <c r="BM144" s="25" t="s">
        <v>819</v>
      </c>
    </row>
    <row r="145" spans="2:65" s="1" customFormat="1" ht="243">
      <c r="B145" s="42"/>
      <c r="D145" s="194" t="s">
        <v>156</v>
      </c>
      <c r="F145" s="195" t="s">
        <v>820</v>
      </c>
      <c r="I145" s="196"/>
      <c r="L145" s="42"/>
      <c r="M145" s="197"/>
      <c r="N145" s="43"/>
      <c r="O145" s="43"/>
      <c r="P145" s="43"/>
      <c r="Q145" s="43"/>
      <c r="R145" s="43"/>
      <c r="S145" s="43"/>
      <c r="T145" s="71"/>
      <c r="AT145" s="25" t="s">
        <v>156</v>
      </c>
      <c r="AU145" s="25" t="s">
        <v>89</v>
      </c>
    </row>
    <row r="146" spans="2:65" s="1" customFormat="1" ht="16.5" customHeight="1">
      <c r="B146" s="181"/>
      <c r="C146" s="182" t="s">
        <v>370</v>
      </c>
      <c r="D146" s="182" t="s">
        <v>151</v>
      </c>
      <c r="E146" s="183" t="s">
        <v>821</v>
      </c>
      <c r="F146" s="184" t="s">
        <v>822</v>
      </c>
      <c r="G146" s="185" t="s">
        <v>194</v>
      </c>
      <c r="H146" s="186">
        <v>1</v>
      </c>
      <c r="I146" s="187"/>
      <c r="J146" s="188">
        <f>ROUND(I146*H146,2)</f>
        <v>0</v>
      </c>
      <c r="K146" s="184" t="s">
        <v>5</v>
      </c>
      <c r="L146" s="42"/>
      <c r="M146" s="189" t="s">
        <v>5</v>
      </c>
      <c r="N146" s="190" t="s">
        <v>48</v>
      </c>
      <c r="O146" s="43"/>
      <c r="P146" s="191">
        <f>O146*H146</f>
        <v>0</v>
      </c>
      <c r="Q146" s="191">
        <v>0.2</v>
      </c>
      <c r="R146" s="191">
        <f>Q146*H146</f>
        <v>0.2</v>
      </c>
      <c r="S146" s="191">
        <v>0</v>
      </c>
      <c r="T146" s="192">
        <f>S146*H146</f>
        <v>0</v>
      </c>
      <c r="AR146" s="25" t="s">
        <v>302</v>
      </c>
      <c r="AT146" s="25" t="s">
        <v>151</v>
      </c>
      <c r="AU146" s="25" t="s">
        <v>89</v>
      </c>
      <c r="AY146" s="25" t="s">
        <v>149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25" t="s">
        <v>84</v>
      </c>
      <c r="BK146" s="193">
        <f>ROUND(I146*H146,2)</f>
        <v>0</v>
      </c>
      <c r="BL146" s="25" t="s">
        <v>302</v>
      </c>
      <c r="BM146" s="25" t="s">
        <v>823</v>
      </c>
    </row>
    <row r="147" spans="2:65" s="1" customFormat="1" ht="54">
      <c r="B147" s="42"/>
      <c r="D147" s="194" t="s">
        <v>156</v>
      </c>
      <c r="F147" s="195" t="s">
        <v>824</v>
      </c>
      <c r="I147" s="196"/>
      <c r="L147" s="42"/>
      <c r="M147" s="197"/>
      <c r="N147" s="43"/>
      <c r="O147" s="43"/>
      <c r="P147" s="43"/>
      <c r="Q147" s="43"/>
      <c r="R147" s="43"/>
      <c r="S147" s="43"/>
      <c r="T147" s="71"/>
      <c r="AT147" s="25" t="s">
        <v>156</v>
      </c>
      <c r="AU147" s="25" t="s">
        <v>89</v>
      </c>
    </row>
    <row r="148" spans="2:65" s="1" customFormat="1" ht="16.5" customHeight="1">
      <c r="B148" s="181"/>
      <c r="C148" s="224" t="s">
        <v>376</v>
      </c>
      <c r="D148" s="224" t="s">
        <v>503</v>
      </c>
      <c r="E148" s="225" t="s">
        <v>825</v>
      </c>
      <c r="F148" s="226" t="s">
        <v>826</v>
      </c>
      <c r="G148" s="227" t="s">
        <v>373</v>
      </c>
      <c r="H148" s="228">
        <v>24</v>
      </c>
      <c r="I148" s="229"/>
      <c r="J148" s="230">
        <f>ROUND(I148*H148,2)</f>
        <v>0</v>
      </c>
      <c r="K148" s="226" t="s">
        <v>5</v>
      </c>
      <c r="L148" s="231"/>
      <c r="M148" s="232" t="s">
        <v>5</v>
      </c>
      <c r="N148" s="233" t="s">
        <v>48</v>
      </c>
      <c r="O148" s="43"/>
      <c r="P148" s="191">
        <f>O148*H148</f>
        <v>0</v>
      </c>
      <c r="Q148" s="191">
        <v>2E-3</v>
      </c>
      <c r="R148" s="191">
        <f>Q148*H148</f>
        <v>4.8000000000000001E-2</v>
      </c>
      <c r="S148" s="191">
        <v>0</v>
      </c>
      <c r="T148" s="192">
        <f>S148*H148</f>
        <v>0</v>
      </c>
      <c r="AR148" s="25" t="s">
        <v>429</v>
      </c>
      <c r="AT148" s="25" t="s">
        <v>503</v>
      </c>
      <c r="AU148" s="25" t="s">
        <v>89</v>
      </c>
      <c r="AY148" s="25" t="s">
        <v>149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25" t="s">
        <v>84</v>
      </c>
      <c r="BK148" s="193">
        <f>ROUND(I148*H148,2)</f>
        <v>0</v>
      </c>
      <c r="BL148" s="25" t="s">
        <v>302</v>
      </c>
      <c r="BM148" s="25" t="s">
        <v>827</v>
      </c>
    </row>
    <row r="149" spans="2:65" s="1" customFormat="1" ht="13.5">
      <c r="B149" s="42"/>
      <c r="D149" s="194" t="s">
        <v>156</v>
      </c>
      <c r="F149" s="195" t="s">
        <v>826</v>
      </c>
      <c r="I149" s="196"/>
      <c r="L149" s="42"/>
      <c r="M149" s="197"/>
      <c r="N149" s="43"/>
      <c r="O149" s="43"/>
      <c r="P149" s="43"/>
      <c r="Q149" s="43"/>
      <c r="R149" s="43"/>
      <c r="S149" s="43"/>
      <c r="T149" s="71"/>
      <c r="AT149" s="25" t="s">
        <v>156</v>
      </c>
      <c r="AU149" s="25" t="s">
        <v>89</v>
      </c>
    </row>
    <row r="150" spans="2:65" s="13" customFormat="1" ht="13.5">
      <c r="B150" s="208"/>
      <c r="D150" s="194" t="s">
        <v>223</v>
      </c>
      <c r="E150" s="209" t="s">
        <v>5</v>
      </c>
      <c r="F150" s="210" t="s">
        <v>828</v>
      </c>
      <c r="H150" s="211">
        <v>24</v>
      </c>
      <c r="I150" s="212"/>
      <c r="L150" s="208"/>
      <c r="M150" s="213"/>
      <c r="N150" s="214"/>
      <c r="O150" s="214"/>
      <c r="P150" s="214"/>
      <c r="Q150" s="214"/>
      <c r="R150" s="214"/>
      <c r="S150" s="214"/>
      <c r="T150" s="215"/>
      <c r="AT150" s="209" t="s">
        <v>223</v>
      </c>
      <c r="AU150" s="209" t="s">
        <v>89</v>
      </c>
      <c r="AV150" s="13" t="s">
        <v>89</v>
      </c>
      <c r="AW150" s="13" t="s">
        <v>40</v>
      </c>
      <c r="AX150" s="13" t="s">
        <v>77</v>
      </c>
      <c r="AY150" s="209" t="s">
        <v>149</v>
      </c>
    </row>
    <row r="151" spans="2:65" s="1" customFormat="1" ht="16.5" customHeight="1">
      <c r="B151" s="181"/>
      <c r="C151" s="224" t="s">
        <v>384</v>
      </c>
      <c r="D151" s="224" t="s">
        <v>503</v>
      </c>
      <c r="E151" s="225" t="s">
        <v>829</v>
      </c>
      <c r="F151" s="226" t="s">
        <v>830</v>
      </c>
      <c r="G151" s="227" t="s">
        <v>373</v>
      </c>
      <c r="H151" s="228">
        <v>1</v>
      </c>
      <c r="I151" s="229"/>
      <c r="J151" s="230">
        <f>ROUND(I151*H151,2)</f>
        <v>0</v>
      </c>
      <c r="K151" s="226" t="s">
        <v>5</v>
      </c>
      <c r="L151" s="231"/>
      <c r="M151" s="232" t="s">
        <v>5</v>
      </c>
      <c r="N151" s="233" t="s">
        <v>48</v>
      </c>
      <c r="O151" s="43"/>
      <c r="P151" s="191">
        <f>O151*H151</f>
        <v>0</v>
      </c>
      <c r="Q151" s="191">
        <v>2E-3</v>
      </c>
      <c r="R151" s="191">
        <f>Q151*H151</f>
        <v>2E-3</v>
      </c>
      <c r="S151" s="191">
        <v>0</v>
      </c>
      <c r="T151" s="192">
        <f>S151*H151</f>
        <v>0</v>
      </c>
      <c r="AR151" s="25" t="s">
        <v>429</v>
      </c>
      <c r="AT151" s="25" t="s">
        <v>503</v>
      </c>
      <c r="AU151" s="25" t="s">
        <v>89</v>
      </c>
      <c r="AY151" s="25" t="s">
        <v>149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25" t="s">
        <v>84</v>
      </c>
      <c r="BK151" s="193">
        <f>ROUND(I151*H151,2)</f>
        <v>0</v>
      </c>
      <c r="BL151" s="25" t="s">
        <v>302</v>
      </c>
      <c r="BM151" s="25" t="s">
        <v>831</v>
      </c>
    </row>
    <row r="152" spans="2:65" s="1" customFormat="1" ht="13.5">
      <c r="B152" s="42"/>
      <c r="D152" s="194" t="s">
        <v>156</v>
      </c>
      <c r="F152" s="195" t="s">
        <v>830</v>
      </c>
      <c r="I152" s="196"/>
      <c r="L152" s="42"/>
      <c r="M152" s="197"/>
      <c r="N152" s="43"/>
      <c r="O152" s="43"/>
      <c r="P152" s="43"/>
      <c r="Q152" s="43"/>
      <c r="R152" s="43"/>
      <c r="S152" s="43"/>
      <c r="T152" s="71"/>
      <c r="AT152" s="25" t="s">
        <v>156</v>
      </c>
      <c r="AU152" s="25" t="s">
        <v>89</v>
      </c>
    </row>
    <row r="153" spans="2:65" s="1" customFormat="1" ht="16.5" customHeight="1">
      <c r="B153" s="181"/>
      <c r="C153" s="224" t="s">
        <v>392</v>
      </c>
      <c r="D153" s="224" t="s">
        <v>503</v>
      </c>
      <c r="E153" s="225" t="s">
        <v>832</v>
      </c>
      <c r="F153" s="226" t="s">
        <v>833</v>
      </c>
      <c r="G153" s="227" t="s">
        <v>373</v>
      </c>
      <c r="H153" s="228">
        <v>1</v>
      </c>
      <c r="I153" s="229"/>
      <c r="J153" s="230">
        <f>ROUND(I153*H153,2)</f>
        <v>0</v>
      </c>
      <c r="K153" s="226" t="s">
        <v>5</v>
      </c>
      <c r="L153" s="231"/>
      <c r="M153" s="232" t="s">
        <v>5</v>
      </c>
      <c r="N153" s="233" t="s">
        <v>48</v>
      </c>
      <c r="O153" s="43"/>
      <c r="P153" s="191">
        <f>O153*H153</f>
        <v>0</v>
      </c>
      <c r="Q153" s="191">
        <v>1E-3</v>
      </c>
      <c r="R153" s="191">
        <f>Q153*H153</f>
        <v>1E-3</v>
      </c>
      <c r="S153" s="191">
        <v>0</v>
      </c>
      <c r="T153" s="192">
        <f>S153*H153</f>
        <v>0</v>
      </c>
      <c r="AR153" s="25" t="s">
        <v>429</v>
      </c>
      <c r="AT153" s="25" t="s">
        <v>503</v>
      </c>
      <c r="AU153" s="25" t="s">
        <v>89</v>
      </c>
      <c r="AY153" s="25" t="s">
        <v>149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25" t="s">
        <v>84</v>
      </c>
      <c r="BK153" s="193">
        <f>ROUND(I153*H153,2)</f>
        <v>0</v>
      </c>
      <c r="BL153" s="25" t="s">
        <v>302</v>
      </c>
      <c r="BM153" s="25" t="s">
        <v>834</v>
      </c>
    </row>
    <row r="154" spans="2:65" s="1" customFormat="1" ht="16.5" customHeight="1">
      <c r="B154" s="181"/>
      <c r="C154" s="224" t="s">
        <v>401</v>
      </c>
      <c r="D154" s="224" t="s">
        <v>503</v>
      </c>
      <c r="E154" s="225" t="s">
        <v>835</v>
      </c>
      <c r="F154" s="226" t="s">
        <v>836</v>
      </c>
      <c r="G154" s="227" t="s">
        <v>373</v>
      </c>
      <c r="H154" s="228">
        <v>1</v>
      </c>
      <c r="I154" s="229"/>
      <c r="J154" s="230">
        <f>ROUND(I154*H154,2)</f>
        <v>0</v>
      </c>
      <c r="K154" s="226" t="s">
        <v>5</v>
      </c>
      <c r="L154" s="231"/>
      <c r="M154" s="232" t="s">
        <v>5</v>
      </c>
      <c r="N154" s="233" t="s">
        <v>48</v>
      </c>
      <c r="O154" s="43"/>
      <c r="P154" s="191">
        <f>O154*H154</f>
        <v>0</v>
      </c>
      <c r="Q154" s="191">
        <v>1E-3</v>
      </c>
      <c r="R154" s="191">
        <f>Q154*H154</f>
        <v>1E-3</v>
      </c>
      <c r="S154" s="191">
        <v>0</v>
      </c>
      <c r="T154" s="192">
        <f>S154*H154</f>
        <v>0</v>
      </c>
      <c r="AR154" s="25" t="s">
        <v>429</v>
      </c>
      <c r="AT154" s="25" t="s">
        <v>503</v>
      </c>
      <c r="AU154" s="25" t="s">
        <v>89</v>
      </c>
      <c r="AY154" s="25" t="s">
        <v>149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25" t="s">
        <v>84</v>
      </c>
      <c r="BK154" s="193">
        <f>ROUND(I154*H154,2)</f>
        <v>0</v>
      </c>
      <c r="BL154" s="25" t="s">
        <v>302</v>
      </c>
      <c r="BM154" s="25" t="s">
        <v>837</v>
      </c>
    </row>
    <row r="155" spans="2:65" s="1" customFormat="1" ht="13.5">
      <c r="B155" s="42"/>
      <c r="D155" s="194" t="s">
        <v>156</v>
      </c>
      <c r="F155" s="195" t="s">
        <v>836</v>
      </c>
      <c r="I155" s="196"/>
      <c r="L155" s="42"/>
      <c r="M155" s="197"/>
      <c r="N155" s="43"/>
      <c r="O155" s="43"/>
      <c r="P155" s="43"/>
      <c r="Q155" s="43"/>
      <c r="R155" s="43"/>
      <c r="S155" s="43"/>
      <c r="T155" s="71"/>
      <c r="AT155" s="25" t="s">
        <v>156</v>
      </c>
      <c r="AU155" s="25" t="s">
        <v>89</v>
      </c>
    </row>
    <row r="156" spans="2:65" s="1" customFormat="1" ht="16.5" customHeight="1">
      <c r="B156" s="181"/>
      <c r="C156" s="224" t="s">
        <v>420</v>
      </c>
      <c r="D156" s="224" t="s">
        <v>503</v>
      </c>
      <c r="E156" s="225" t="s">
        <v>838</v>
      </c>
      <c r="F156" s="226" t="s">
        <v>839</v>
      </c>
      <c r="G156" s="227" t="s">
        <v>373</v>
      </c>
      <c r="H156" s="228">
        <v>1</v>
      </c>
      <c r="I156" s="229"/>
      <c r="J156" s="230">
        <f>ROUND(I156*H156,2)</f>
        <v>0</v>
      </c>
      <c r="K156" s="226" t="s">
        <v>5</v>
      </c>
      <c r="L156" s="231"/>
      <c r="M156" s="232" t="s">
        <v>5</v>
      </c>
      <c r="N156" s="233" t="s">
        <v>48</v>
      </c>
      <c r="O156" s="43"/>
      <c r="P156" s="191">
        <f>O156*H156</f>
        <v>0</v>
      </c>
      <c r="Q156" s="191">
        <v>1E-3</v>
      </c>
      <c r="R156" s="191">
        <f>Q156*H156</f>
        <v>1E-3</v>
      </c>
      <c r="S156" s="191">
        <v>0</v>
      </c>
      <c r="T156" s="192">
        <f>S156*H156</f>
        <v>0</v>
      </c>
      <c r="AR156" s="25" t="s">
        <v>429</v>
      </c>
      <c r="AT156" s="25" t="s">
        <v>503</v>
      </c>
      <c r="AU156" s="25" t="s">
        <v>89</v>
      </c>
      <c r="AY156" s="25" t="s">
        <v>149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25" t="s">
        <v>84</v>
      </c>
      <c r="BK156" s="193">
        <f>ROUND(I156*H156,2)</f>
        <v>0</v>
      </c>
      <c r="BL156" s="25" t="s">
        <v>302</v>
      </c>
      <c r="BM156" s="25" t="s">
        <v>840</v>
      </c>
    </row>
    <row r="157" spans="2:65" s="1" customFormat="1" ht="13.5">
      <c r="B157" s="42"/>
      <c r="D157" s="194" t="s">
        <v>156</v>
      </c>
      <c r="F157" s="195" t="s">
        <v>839</v>
      </c>
      <c r="I157" s="196"/>
      <c r="L157" s="42"/>
      <c r="M157" s="197"/>
      <c r="N157" s="43"/>
      <c r="O157" s="43"/>
      <c r="P157" s="43"/>
      <c r="Q157" s="43"/>
      <c r="R157" s="43"/>
      <c r="S157" s="43"/>
      <c r="T157" s="71"/>
      <c r="AT157" s="25" t="s">
        <v>156</v>
      </c>
      <c r="AU157" s="25" t="s">
        <v>89</v>
      </c>
    </row>
    <row r="158" spans="2:65" s="1" customFormat="1" ht="16.5" customHeight="1">
      <c r="B158" s="181"/>
      <c r="C158" s="224" t="s">
        <v>429</v>
      </c>
      <c r="D158" s="224" t="s">
        <v>503</v>
      </c>
      <c r="E158" s="225" t="s">
        <v>841</v>
      </c>
      <c r="F158" s="226" t="s">
        <v>842</v>
      </c>
      <c r="G158" s="227" t="s">
        <v>373</v>
      </c>
      <c r="H158" s="228">
        <v>1</v>
      </c>
      <c r="I158" s="229"/>
      <c r="J158" s="230">
        <f t="shared" ref="J158:J163" si="0">ROUND(I158*H158,2)</f>
        <v>0</v>
      </c>
      <c r="K158" s="226" t="s">
        <v>5</v>
      </c>
      <c r="L158" s="231"/>
      <c r="M158" s="232" t="s">
        <v>5</v>
      </c>
      <c r="N158" s="233" t="s">
        <v>48</v>
      </c>
      <c r="O158" s="43"/>
      <c r="P158" s="191">
        <f t="shared" ref="P158:P163" si="1">O158*H158</f>
        <v>0</v>
      </c>
      <c r="Q158" s="191">
        <v>1E-3</v>
      </c>
      <c r="R158" s="191">
        <f t="shared" ref="R158:R163" si="2">Q158*H158</f>
        <v>1E-3</v>
      </c>
      <c r="S158" s="191">
        <v>0</v>
      </c>
      <c r="T158" s="192">
        <f t="shared" ref="T158:T163" si="3">S158*H158</f>
        <v>0</v>
      </c>
      <c r="AR158" s="25" t="s">
        <v>429</v>
      </c>
      <c r="AT158" s="25" t="s">
        <v>503</v>
      </c>
      <c r="AU158" s="25" t="s">
        <v>89</v>
      </c>
      <c r="AY158" s="25" t="s">
        <v>149</v>
      </c>
      <c r="BE158" s="193">
        <f t="shared" ref="BE158:BE163" si="4">IF(N158="základní",J158,0)</f>
        <v>0</v>
      </c>
      <c r="BF158" s="193">
        <f t="shared" ref="BF158:BF163" si="5">IF(N158="snížená",J158,0)</f>
        <v>0</v>
      </c>
      <c r="BG158" s="193">
        <f t="shared" ref="BG158:BG163" si="6">IF(N158="zákl. přenesená",J158,0)</f>
        <v>0</v>
      </c>
      <c r="BH158" s="193">
        <f t="shared" ref="BH158:BH163" si="7">IF(N158="sníž. přenesená",J158,0)</f>
        <v>0</v>
      </c>
      <c r="BI158" s="193">
        <f t="shared" ref="BI158:BI163" si="8">IF(N158="nulová",J158,0)</f>
        <v>0</v>
      </c>
      <c r="BJ158" s="25" t="s">
        <v>84</v>
      </c>
      <c r="BK158" s="193">
        <f t="shared" ref="BK158:BK163" si="9">ROUND(I158*H158,2)</f>
        <v>0</v>
      </c>
      <c r="BL158" s="25" t="s">
        <v>302</v>
      </c>
      <c r="BM158" s="25" t="s">
        <v>843</v>
      </c>
    </row>
    <row r="159" spans="2:65" s="1" customFormat="1" ht="16.5" customHeight="1">
      <c r="B159" s="181"/>
      <c r="C159" s="224" t="s">
        <v>434</v>
      </c>
      <c r="D159" s="224" t="s">
        <v>503</v>
      </c>
      <c r="E159" s="225" t="s">
        <v>844</v>
      </c>
      <c r="F159" s="226" t="s">
        <v>845</v>
      </c>
      <c r="G159" s="227" t="s">
        <v>373</v>
      </c>
      <c r="H159" s="228">
        <v>24</v>
      </c>
      <c r="I159" s="229"/>
      <c r="J159" s="230">
        <f t="shared" si="0"/>
        <v>0</v>
      </c>
      <c r="K159" s="226" t="s">
        <v>5</v>
      </c>
      <c r="L159" s="231"/>
      <c r="M159" s="232" t="s">
        <v>5</v>
      </c>
      <c r="N159" s="233" t="s">
        <v>48</v>
      </c>
      <c r="O159" s="43"/>
      <c r="P159" s="191">
        <f t="shared" si="1"/>
        <v>0</v>
      </c>
      <c r="Q159" s="191">
        <v>1E-3</v>
      </c>
      <c r="R159" s="191">
        <f t="shared" si="2"/>
        <v>2.4E-2</v>
      </c>
      <c r="S159" s="191">
        <v>0</v>
      </c>
      <c r="T159" s="192">
        <f t="shared" si="3"/>
        <v>0</v>
      </c>
      <c r="AR159" s="25" t="s">
        <v>429</v>
      </c>
      <c r="AT159" s="25" t="s">
        <v>503</v>
      </c>
      <c r="AU159" s="25" t="s">
        <v>89</v>
      </c>
      <c r="AY159" s="25" t="s">
        <v>149</v>
      </c>
      <c r="BE159" s="193">
        <f t="shared" si="4"/>
        <v>0</v>
      </c>
      <c r="BF159" s="193">
        <f t="shared" si="5"/>
        <v>0</v>
      </c>
      <c r="BG159" s="193">
        <f t="shared" si="6"/>
        <v>0</v>
      </c>
      <c r="BH159" s="193">
        <f t="shared" si="7"/>
        <v>0</v>
      </c>
      <c r="BI159" s="193">
        <f t="shared" si="8"/>
        <v>0</v>
      </c>
      <c r="BJ159" s="25" t="s">
        <v>84</v>
      </c>
      <c r="BK159" s="193">
        <f t="shared" si="9"/>
        <v>0</v>
      </c>
      <c r="BL159" s="25" t="s">
        <v>302</v>
      </c>
      <c r="BM159" s="25" t="s">
        <v>846</v>
      </c>
    </row>
    <row r="160" spans="2:65" s="1" customFormat="1" ht="16.5" customHeight="1">
      <c r="B160" s="181"/>
      <c r="C160" s="224" t="s">
        <v>439</v>
      </c>
      <c r="D160" s="224" t="s">
        <v>503</v>
      </c>
      <c r="E160" s="225" t="s">
        <v>847</v>
      </c>
      <c r="F160" s="226" t="s">
        <v>848</v>
      </c>
      <c r="G160" s="227" t="s">
        <v>373</v>
      </c>
      <c r="H160" s="228">
        <v>24</v>
      </c>
      <c r="I160" s="229"/>
      <c r="J160" s="230">
        <f t="shared" si="0"/>
        <v>0</v>
      </c>
      <c r="K160" s="226" t="s">
        <v>5</v>
      </c>
      <c r="L160" s="231"/>
      <c r="M160" s="232" t="s">
        <v>5</v>
      </c>
      <c r="N160" s="233" t="s">
        <v>48</v>
      </c>
      <c r="O160" s="43"/>
      <c r="P160" s="191">
        <f t="shared" si="1"/>
        <v>0</v>
      </c>
      <c r="Q160" s="191">
        <v>1E-3</v>
      </c>
      <c r="R160" s="191">
        <f t="shared" si="2"/>
        <v>2.4E-2</v>
      </c>
      <c r="S160" s="191">
        <v>0</v>
      </c>
      <c r="T160" s="192">
        <f t="shared" si="3"/>
        <v>0</v>
      </c>
      <c r="AR160" s="25" t="s">
        <v>429</v>
      </c>
      <c r="AT160" s="25" t="s">
        <v>503</v>
      </c>
      <c r="AU160" s="25" t="s">
        <v>89</v>
      </c>
      <c r="AY160" s="25" t="s">
        <v>149</v>
      </c>
      <c r="BE160" s="193">
        <f t="shared" si="4"/>
        <v>0</v>
      </c>
      <c r="BF160" s="193">
        <f t="shared" si="5"/>
        <v>0</v>
      </c>
      <c r="BG160" s="193">
        <f t="shared" si="6"/>
        <v>0</v>
      </c>
      <c r="BH160" s="193">
        <f t="shared" si="7"/>
        <v>0</v>
      </c>
      <c r="BI160" s="193">
        <f t="shared" si="8"/>
        <v>0</v>
      </c>
      <c r="BJ160" s="25" t="s">
        <v>84</v>
      </c>
      <c r="BK160" s="193">
        <f t="shared" si="9"/>
        <v>0</v>
      </c>
      <c r="BL160" s="25" t="s">
        <v>302</v>
      </c>
      <c r="BM160" s="25" t="s">
        <v>849</v>
      </c>
    </row>
    <row r="161" spans="2:65" s="1" customFormat="1" ht="16.5" customHeight="1">
      <c r="B161" s="181"/>
      <c r="C161" s="224" t="s">
        <v>445</v>
      </c>
      <c r="D161" s="224" t="s">
        <v>503</v>
      </c>
      <c r="E161" s="225" t="s">
        <v>850</v>
      </c>
      <c r="F161" s="226" t="s">
        <v>851</v>
      </c>
      <c r="G161" s="227" t="s">
        <v>373</v>
      </c>
      <c r="H161" s="228">
        <v>6</v>
      </c>
      <c r="I161" s="229"/>
      <c r="J161" s="230">
        <f t="shared" si="0"/>
        <v>0</v>
      </c>
      <c r="K161" s="226" t="s">
        <v>5</v>
      </c>
      <c r="L161" s="231"/>
      <c r="M161" s="232" t="s">
        <v>5</v>
      </c>
      <c r="N161" s="233" t="s">
        <v>48</v>
      </c>
      <c r="O161" s="43"/>
      <c r="P161" s="191">
        <f t="shared" si="1"/>
        <v>0</v>
      </c>
      <c r="Q161" s="191">
        <v>1E-3</v>
      </c>
      <c r="R161" s="191">
        <f t="shared" si="2"/>
        <v>6.0000000000000001E-3</v>
      </c>
      <c r="S161" s="191">
        <v>0</v>
      </c>
      <c r="T161" s="192">
        <f t="shared" si="3"/>
        <v>0</v>
      </c>
      <c r="AR161" s="25" t="s">
        <v>429</v>
      </c>
      <c r="AT161" s="25" t="s">
        <v>503</v>
      </c>
      <c r="AU161" s="25" t="s">
        <v>89</v>
      </c>
      <c r="AY161" s="25" t="s">
        <v>149</v>
      </c>
      <c r="BE161" s="193">
        <f t="shared" si="4"/>
        <v>0</v>
      </c>
      <c r="BF161" s="193">
        <f t="shared" si="5"/>
        <v>0</v>
      </c>
      <c r="BG161" s="193">
        <f t="shared" si="6"/>
        <v>0</v>
      </c>
      <c r="BH161" s="193">
        <f t="shared" si="7"/>
        <v>0</v>
      </c>
      <c r="BI161" s="193">
        <f t="shared" si="8"/>
        <v>0</v>
      </c>
      <c r="BJ161" s="25" t="s">
        <v>84</v>
      </c>
      <c r="BK161" s="193">
        <f t="shared" si="9"/>
        <v>0</v>
      </c>
      <c r="BL161" s="25" t="s">
        <v>302</v>
      </c>
      <c r="BM161" s="25" t="s">
        <v>852</v>
      </c>
    </row>
    <row r="162" spans="2:65" s="1" customFormat="1" ht="16.5" customHeight="1">
      <c r="B162" s="181"/>
      <c r="C162" s="182" t="s">
        <v>452</v>
      </c>
      <c r="D162" s="182" t="s">
        <v>151</v>
      </c>
      <c r="E162" s="183" t="s">
        <v>853</v>
      </c>
      <c r="F162" s="184" t="s">
        <v>854</v>
      </c>
      <c r="G162" s="185" t="s">
        <v>194</v>
      </c>
      <c r="H162" s="186">
        <v>1</v>
      </c>
      <c r="I162" s="187"/>
      <c r="J162" s="188">
        <f t="shared" si="0"/>
        <v>0</v>
      </c>
      <c r="K162" s="184" t="s">
        <v>5</v>
      </c>
      <c r="L162" s="42"/>
      <c r="M162" s="189" t="s">
        <v>5</v>
      </c>
      <c r="N162" s="190" t="s">
        <v>48</v>
      </c>
      <c r="O162" s="43"/>
      <c r="P162" s="191">
        <f t="shared" si="1"/>
        <v>0</v>
      </c>
      <c r="Q162" s="191">
        <v>0</v>
      </c>
      <c r="R162" s="191">
        <f t="shared" si="2"/>
        <v>0</v>
      </c>
      <c r="S162" s="191">
        <v>0</v>
      </c>
      <c r="T162" s="192">
        <f t="shared" si="3"/>
        <v>0</v>
      </c>
      <c r="AR162" s="25" t="s">
        <v>302</v>
      </c>
      <c r="AT162" s="25" t="s">
        <v>151</v>
      </c>
      <c r="AU162" s="25" t="s">
        <v>89</v>
      </c>
      <c r="AY162" s="25" t="s">
        <v>149</v>
      </c>
      <c r="BE162" s="193">
        <f t="shared" si="4"/>
        <v>0</v>
      </c>
      <c r="BF162" s="193">
        <f t="shared" si="5"/>
        <v>0</v>
      </c>
      <c r="BG162" s="193">
        <f t="shared" si="6"/>
        <v>0</v>
      </c>
      <c r="BH162" s="193">
        <f t="shared" si="7"/>
        <v>0</v>
      </c>
      <c r="BI162" s="193">
        <f t="shared" si="8"/>
        <v>0</v>
      </c>
      <c r="BJ162" s="25" t="s">
        <v>84</v>
      </c>
      <c r="BK162" s="193">
        <f t="shared" si="9"/>
        <v>0</v>
      </c>
      <c r="BL162" s="25" t="s">
        <v>302</v>
      </c>
      <c r="BM162" s="25" t="s">
        <v>855</v>
      </c>
    </row>
    <row r="163" spans="2:65" s="1" customFormat="1" ht="16.5" customHeight="1">
      <c r="B163" s="181"/>
      <c r="C163" s="224" t="s">
        <v>461</v>
      </c>
      <c r="D163" s="224" t="s">
        <v>503</v>
      </c>
      <c r="E163" s="225" t="s">
        <v>856</v>
      </c>
      <c r="F163" s="226" t="s">
        <v>857</v>
      </c>
      <c r="G163" s="227" t="s">
        <v>194</v>
      </c>
      <c r="H163" s="228">
        <v>1</v>
      </c>
      <c r="I163" s="229"/>
      <c r="J163" s="230">
        <f t="shared" si="0"/>
        <v>0</v>
      </c>
      <c r="K163" s="226" t="s">
        <v>5</v>
      </c>
      <c r="L163" s="231"/>
      <c r="M163" s="232" t="s">
        <v>5</v>
      </c>
      <c r="N163" s="233" t="s">
        <v>48</v>
      </c>
      <c r="O163" s="43"/>
      <c r="P163" s="191">
        <f t="shared" si="1"/>
        <v>0</v>
      </c>
      <c r="Q163" s="191">
        <v>2E-3</v>
      </c>
      <c r="R163" s="191">
        <f t="shared" si="2"/>
        <v>2E-3</v>
      </c>
      <c r="S163" s="191">
        <v>0</v>
      </c>
      <c r="T163" s="192">
        <f t="shared" si="3"/>
        <v>0</v>
      </c>
      <c r="AR163" s="25" t="s">
        <v>429</v>
      </c>
      <c r="AT163" s="25" t="s">
        <v>503</v>
      </c>
      <c r="AU163" s="25" t="s">
        <v>89</v>
      </c>
      <c r="AY163" s="25" t="s">
        <v>149</v>
      </c>
      <c r="BE163" s="193">
        <f t="shared" si="4"/>
        <v>0</v>
      </c>
      <c r="BF163" s="193">
        <f t="shared" si="5"/>
        <v>0</v>
      </c>
      <c r="BG163" s="193">
        <f t="shared" si="6"/>
        <v>0</v>
      </c>
      <c r="BH163" s="193">
        <f t="shared" si="7"/>
        <v>0</v>
      </c>
      <c r="BI163" s="193">
        <f t="shared" si="8"/>
        <v>0</v>
      </c>
      <c r="BJ163" s="25" t="s">
        <v>84</v>
      </c>
      <c r="BK163" s="193">
        <f t="shared" si="9"/>
        <v>0</v>
      </c>
      <c r="BL163" s="25" t="s">
        <v>302</v>
      </c>
      <c r="BM163" s="25" t="s">
        <v>858</v>
      </c>
    </row>
    <row r="164" spans="2:65" s="1" customFormat="1" ht="27">
      <c r="B164" s="42"/>
      <c r="D164" s="194" t="s">
        <v>156</v>
      </c>
      <c r="F164" s="195" t="s">
        <v>859</v>
      </c>
      <c r="I164" s="196"/>
      <c r="L164" s="42"/>
      <c r="M164" s="197"/>
      <c r="N164" s="43"/>
      <c r="O164" s="43"/>
      <c r="P164" s="43"/>
      <c r="Q164" s="43"/>
      <c r="R164" s="43"/>
      <c r="S164" s="43"/>
      <c r="T164" s="71"/>
      <c r="AT164" s="25" t="s">
        <v>156</v>
      </c>
      <c r="AU164" s="25" t="s">
        <v>89</v>
      </c>
    </row>
    <row r="165" spans="2:65" s="1" customFormat="1" ht="16.5" customHeight="1">
      <c r="B165" s="181"/>
      <c r="C165" s="224" t="s">
        <v>471</v>
      </c>
      <c r="D165" s="224" t="s">
        <v>503</v>
      </c>
      <c r="E165" s="225" t="s">
        <v>860</v>
      </c>
      <c r="F165" s="226" t="s">
        <v>861</v>
      </c>
      <c r="G165" s="227" t="s">
        <v>154</v>
      </c>
      <c r="H165" s="228">
        <v>1</v>
      </c>
      <c r="I165" s="229"/>
      <c r="J165" s="230">
        <f>ROUND(I165*H165,2)</f>
        <v>0</v>
      </c>
      <c r="K165" s="226" t="s">
        <v>5</v>
      </c>
      <c r="L165" s="231"/>
      <c r="M165" s="232" t="s">
        <v>5</v>
      </c>
      <c r="N165" s="233" t="s">
        <v>48</v>
      </c>
      <c r="O165" s="43"/>
      <c r="P165" s="191">
        <f>O165*H165</f>
        <v>0</v>
      </c>
      <c r="Q165" s="191">
        <v>3.0000000000000001E-3</v>
      </c>
      <c r="R165" s="191">
        <f>Q165*H165</f>
        <v>3.0000000000000001E-3</v>
      </c>
      <c r="S165" s="191">
        <v>0</v>
      </c>
      <c r="T165" s="192">
        <f>S165*H165</f>
        <v>0</v>
      </c>
      <c r="AR165" s="25" t="s">
        <v>429</v>
      </c>
      <c r="AT165" s="25" t="s">
        <v>503</v>
      </c>
      <c r="AU165" s="25" t="s">
        <v>89</v>
      </c>
      <c r="AY165" s="25" t="s">
        <v>149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25" t="s">
        <v>84</v>
      </c>
      <c r="BK165" s="193">
        <f>ROUND(I165*H165,2)</f>
        <v>0</v>
      </c>
      <c r="BL165" s="25" t="s">
        <v>302</v>
      </c>
      <c r="BM165" s="25" t="s">
        <v>862</v>
      </c>
    </row>
    <row r="166" spans="2:65" s="1" customFormat="1" ht="25.5" customHeight="1">
      <c r="B166" s="181"/>
      <c r="C166" s="182" t="s">
        <v>478</v>
      </c>
      <c r="D166" s="182" t="s">
        <v>151</v>
      </c>
      <c r="E166" s="183" t="s">
        <v>863</v>
      </c>
      <c r="F166" s="184" t="s">
        <v>864</v>
      </c>
      <c r="G166" s="185" t="s">
        <v>242</v>
      </c>
      <c r="H166" s="186">
        <v>1.8380000000000001</v>
      </c>
      <c r="I166" s="187"/>
      <c r="J166" s="188">
        <f>ROUND(I166*H166,2)</f>
        <v>0</v>
      </c>
      <c r="K166" s="184" t="s">
        <v>220</v>
      </c>
      <c r="L166" s="42"/>
      <c r="M166" s="189" t="s">
        <v>5</v>
      </c>
      <c r="N166" s="190" t="s">
        <v>48</v>
      </c>
      <c r="O166" s="43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AR166" s="25" t="s">
        <v>302</v>
      </c>
      <c r="AT166" s="25" t="s">
        <v>151</v>
      </c>
      <c r="AU166" s="25" t="s">
        <v>89</v>
      </c>
      <c r="AY166" s="25" t="s">
        <v>149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25" t="s">
        <v>84</v>
      </c>
      <c r="BK166" s="193">
        <f>ROUND(I166*H166,2)</f>
        <v>0</v>
      </c>
      <c r="BL166" s="25" t="s">
        <v>302</v>
      </c>
      <c r="BM166" s="25" t="s">
        <v>865</v>
      </c>
    </row>
    <row r="167" spans="2:65" s="1" customFormat="1" ht="27">
      <c r="B167" s="42"/>
      <c r="D167" s="194" t="s">
        <v>156</v>
      </c>
      <c r="F167" s="195" t="s">
        <v>866</v>
      </c>
      <c r="I167" s="196"/>
      <c r="L167" s="42"/>
      <c r="M167" s="197"/>
      <c r="N167" s="43"/>
      <c r="O167" s="43"/>
      <c r="P167" s="43"/>
      <c r="Q167" s="43"/>
      <c r="R167" s="43"/>
      <c r="S167" s="43"/>
      <c r="T167" s="71"/>
      <c r="AT167" s="25" t="s">
        <v>156</v>
      </c>
      <c r="AU167" s="25" t="s">
        <v>89</v>
      </c>
    </row>
    <row r="168" spans="2:65" s="1" customFormat="1" ht="16.5" customHeight="1">
      <c r="B168" s="181"/>
      <c r="C168" s="182" t="s">
        <v>486</v>
      </c>
      <c r="D168" s="182" t="s">
        <v>151</v>
      </c>
      <c r="E168" s="183" t="s">
        <v>867</v>
      </c>
      <c r="F168" s="184" t="s">
        <v>868</v>
      </c>
      <c r="G168" s="185" t="s">
        <v>242</v>
      </c>
      <c r="H168" s="186">
        <v>2.3759999999999999</v>
      </c>
      <c r="I168" s="187"/>
      <c r="J168" s="188">
        <f>ROUND(I168*H168,2)</f>
        <v>0</v>
      </c>
      <c r="K168" s="184" t="s">
        <v>220</v>
      </c>
      <c r="L168" s="42"/>
      <c r="M168" s="189" t="s">
        <v>5</v>
      </c>
      <c r="N168" s="190" t="s">
        <v>48</v>
      </c>
      <c r="O168" s="43"/>
      <c r="P168" s="191">
        <f>O168*H168</f>
        <v>0</v>
      </c>
      <c r="Q168" s="191">
        <v>0</v>
      </c>
      <c r="R168" s="191">
        <f>Q168*H168</f>
        <v>0</v>
      </c>
      <c r="S168" s="191">
        <v>0</v>
      </c>
      <c r="T168" s="192">
        <f>S168*H168</f>
        <v>0</v>
      </c>
      <c r="AR168" s="25" t="s">
        <v>302</v>
      </c>
      <c r="AT168" s="25" t="s">
        <v>151</v>
      </c>
      <c r="AU168" s="25" t="s">
        <v>89</v>
      </c>
      <c r="AY168" s="25" t="s">
        <v>149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25" t="s">
        <v>84</v>
      </c>
      <c r="BK168" s="193">
        <f>ROUND(I168*H168,2)</f>
        <v>0</v>
      </c>
      <c r="BL168" s="25" t="s">
        <v>302</v>
      </c>
      <c r="BM168" s="25" t="s">
        <v>869</v>
      </c>
    </row>
    <row r="169" spans="2:65" s="1" customFormat="1" ht="27">
      <c r="B169" s="42"/>
      <c r="D169" s="194" t="s">
        <v>156</v>
      </c>
      <c r="F169" s="195" t="s">
        <v>870</v>
      </c>
      <c r="I169" s="196"/>
      <c r="L169" s="42"/>
      <c r="M169" s="197"/>
      <c r="N169" s="43"/>
      <c r="O169" s="43"/>
      <c r="P169" s="43"/>
      <c r="Q169" s="43"/>
      <c r="R169" s="43"/>
      <c r="S169" s="43"/>
      <c r="T169" s="71"/>
      <c r="AT169" s="25" t="s">
        <v>156</v>
      </c>
      <c r="AU169" s="25" t="s">
        <v>89</v>
      </c>
    </row>
    <row r="170" spans="2:65" s="11" customFormat="1" ht="29.85" customHeight="1">
      <c r="B170" s="168"/>
      <c r="D170" s="169" t="s">
        <v>76</v>
      </c>
      <c r="E170" s="179" t="s">
        <v>871</v>
      </c>
      <c r="F170" s="179" t="s">
        <v>872</v>
      </c>
      <c r="I170" s="171"/>
      <c r="J170" s="180">
        <f>BK170</f>
        <v>0</v>
      </c>
      <c r="L170" s="168"/>
      <c r="M170" s="173"/>
      <c r="N170" s="174"/>
      <c r="O170" s="174"/>
      <c r="P170" s="175">
        <f>SUM(P171:P214)</f>
        <v>0</v>
      </c>
      <c r="Q170" s="174"/>
      <c r="R170" s="175">
        <f>SUM(R171:R214)</f>
        <v>0.52549999999999997</v>
      </c>
      <c r="S170" s="174"/>
      <c r="T170" s="176">
        <f>SUM(T171:T214)</f>
        <v>0.5285200000000001</v>
      </c>
      <c r="AR170" s="169" t="s">
        <v>89</v>
      </c>
      <c r="AT170" s="177" t="s">
        <v>76</v>
      </c>
      <c r="AU170" s="177" t="s">
        <v>84</v>
      </c>
      <c r="AY170" s="169" t="s">
        <v>149</v>
      </c>
      <c r="BK170" s="178">
        <f>SUM(BK171:BK214)</f>
        <v>0</v>
      </c>
    </row>
    <row r="171" spans="2:65" s="1" customFormat="1" ht="16.5" customHeight="1">
      <c r="B171" s="181"/>
      <c r="C171" s="182" t="s">
        <v>673</v>
      </c>
      <c r="D171" s="182" t="s">
        <v>151</v>
      </c>
      <c r="E171" s="183" t="s">
        <v>873</v>
      </c>
      <c r="F171" s="184" t="s">
        <v>874</v>
      </c>
      <c r="G171" s="185" t="s">
        <v>379</v>
      </c>
      <c r="H171" s="186">
        <v>6</v>
      </c>
      <c r="I171" s="187"/>
      <c r="J171" s="188">
        <f>ROUND(I171*H171,2)</f>
        <v>0</v>
      </c>
      <c r="K171" s="184" t="s">
        <v>220</v>
      </c>
      <c r="L171" s="42"/>
      <c r="M171" s="189" t="s">
        <v>5</v>
      </c>
      <c r="N171" s="190" t="s">
        <v>48</v>
      </c>
      <c r="O171" s="43"/>
      <c r="P171" s="191">
        <f>O171*H171</f>
        <v>0</v>
      </c>
      <c r="Q171" s="191">
        <v>0</v>
      </c>
      <c r="R171" s="191">
        <f>Q171*H171</f>
        <v>0</v>
      </c>
      <c r="S171" s="191">
        <v>7.7420000000000003E-2</v>
      </c>
      <c r="T171" s="192">
        <f>S171*H171</f>
        <v>0.46452000000000004</v>
      </c>
      <c r="AR171" s="25" t="s">
        <v>302</v>
      </c>
      <c r="AT171" s="25" t="s">
        <v>151</v>
      </c>
      <c r="AU171" s="25" t="s">
        <v>89</v>
      </c>
      <c r="AY171" s="25" t="s">
        <v>149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25" t="s">
        <v>84</v>
      </c>
      <c r="BK171" s="193">
        <f>ROUND(I171*H171,2)</f>
        <v>0</v>
      </c>
      <c r="BL171" s="25" t="s">
        <v>302</v>
      </c>
      <c r="BM171" s="25" t="s">
        <v>875</v>
      </c>
    </row>
    <row r="172" spans="2:65" s="1" customFormat="1" ht="13.5">
      <c r="B172" s="42"/>
      <c r="D172" s="194" t="s">
        <v>156</v>
      </c>
      <c r="F172" s="195" t="s">
        <v>876</v>
      </c>
      <c r="I172" s="196"/>
      <c r="L172" s="42"/>
      <c r="M172" s="197"/>
      <c r="N172" s="43"/>
      <c r="O172" s="43"/>
      <c r="P172" s="43"/>
      <c r="Q172" s="43"/>
      <c r="R172" s="43"/>
      <c r="S172" s="43"/>
      <c r="T172" s="71"/>
      <c r="AT172" s="25" t="s">
        <v>156</v>
      </c>
      <c r="AU172" s="25" t="s">
        <v>89</v>
      </c>
    </row>
    <row r="173" spans="2:65" s="13" customFormat="1" ht="13.5">
      <c r="B173" s="208"/>
      <c r="D173" s="194" t="s">
        <v>223</v>
      </c>
      <c r="E173" s="209" t="s">
        <v>5</v>
      </c>
      <c r="F173" s="210" t="s">
        <v>877</v>
      </c>
      <c r="H173" s="211">
        <v>6</v>
      </c>
      <c r="I173" s="212"/>
      <c r="L173" s="208"/>
      <c r="M173" s="213"/>
      <c r="N173" s="214"/>
      <c r="O173" s="214"/>
      <c r="P173" s="214"/>
      <c r="Q173" s="214"/>
      <c r="R173" s="214"/>
      <c r="S173" s="214"/>
      <c r="T173" s="215"/>
      <c r="AT173" s="209" t="s">
        <v>223</v>
      </c>
      <c r="AU173" s="209" t="s">
        <v>89</v>
      </c>
      <c r="AV173" s="13" t="s">
        <v>89</v>
      </c>
      <c r="AW173" s="13" t="s">
        <v>40</v>
      </c>
      <c r="AX173" s="13" t="s">
        <v>84</v>
      </c>
      <c r="AY173" s="209" t="s">
        <v>149</v>
      </c>
    </row>
    <row r="174" spans="2:65" s="1" customFormat="1" ht="25.5" customHeight="1">
      <c r="B174" s="181"/>
      <c r="C174" s="182" t="s">
        <v>678</v>
      </c>
      <c r="D174" s="182" t="s">
        <v>151</v>
      </c>
      <c r="E174" s="183" t="s">
        <v>878</v>
      </c>
      <c r="F174" s="184" t="s">
        <v>879</v>
      </c>
      <c r="G174" s="185" t="s">
        <v>373</v>
      </c>
      <c r="H174" s="186">
        <v>2</v>
      </c>
      <c r="I174" s="187"/>
      <c r="J174" s="188">
        <f>ROUND(I174*H174,2)</f>
        <v>0</v>
      </c>
      <c r="K174" s="184" t="s">
        <v>220</v>
      </c>
      <c r="L174" s="42"/>
      <c r="M174" s="189" t="s">
        <v>5</v>
      </c>
      <c r="N174" s="190" t="s">
        <v>48</v>
      </c>
      <c r="O174" s="43"/>
      <c r="P174" s="191">
        <f>O174*H174</f>
        <v>0</v>
      </c>
      <c r="Q174" s="191">
        <v>0</v>
      </c>
      <c r="R174" s="191">
        <f>Q174*H174</f>
        <v>0</v>
      </c>
      <c r="S174" s="191">
        <v>0</v>
      </c>
      <c r="T174" s="192">
        <f>S174*H174</f>
        <v>0</v>
      </c>
      <c r="AR174" s="25" t="s">
        <v>302</v>
      </c>
      <c r="AT174" s="25" t="s">
        <v>151</v>
      </c>
      <c r="AU174" s="25" t="s">
        <v>89</v>
      </c>
      <c r="AY174" s="25" t="s">
        <v>149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25" t="s">
        <v>84</v>
      </c>
      <c r="BK174" s="193">
        <f>ROUND(I174*H174,2)</f>
        <v>0</v>
      </c>
      <c r="BL174" s="25" t="s">
        <v>302</v>
      </c>
      <c r="BM174" s="25" t="s">
        <v>880</v>
      </c>
    </row>
    <row r="175" spans="2:65" s="1" customFormat="1" ht="27">
      <c r="B175" s="42"/>
      <c r="D175" s="194" t="s">
        <v>156</v>
      </c>
      <c r="F175" s="195" t="s">
        <v>881</v>
      </c>
      <c r="I175" s="196"/>
      <c r="L175" s="42"/>
      <c r="M175" s="197"/>
      <c r="N175" s="43"/>
      <c r="O175" s="43"/>
      <c r="P175" s="43"/>
      <c r="Q175" s="43"/>
      <c r="R175" s="43"/>
      <c r="S175" s="43"/>
      <c r="T175" s="71"/>
      <c r="AT175" s="25" t="s">
        <v>156</v>
      </c>
      <c r="AU175" s="25" t="s">
        <v>89</v>
      </c>
    </row>
    <row r="176" spans="2:65" s="1" customFormat="1" ht="25.5" customHeight="1">
      <c r="B176" s="181"/>
      <c r="C176" s="182" t="s">
        <v>683</v>
      </c>
      <c r="D176" s="182" t="s">
        <v>151</v>
      </c>
      <c r="E176" s="183" t="s">
        <v>882</v>
      </c>
      <c r="F176" s="184" t="s">
        <v>883</v>
      </c>
      <c r="G176" s="185" t="s">
        <v>373</v>
      </c>
      <c r="H176" s="186">
        <v>2</v>
      </c>
      <c r="I176" s="187"/>
      <c r="J176" s="188">
        <f>ROUND(I176*H176,2)</f>
        <v>0</v>
      </c>
      <c r="K176" s="184" t="s">
        <v>220</v>
      </c>
      <c r="L176" s="42"/>
      <c r="M176" s="189" t="s">
        <v>5</v>
      </c>
      <c r="N176" s="190" t="s">
        <v>48</v>
      </c>
      <c r="O176" s="43"/>
      <c r="P176" s="191">
        <f>O176*H176</f>
        <v>0</v>
      </c>
      <c r="Q176" s="191">
        <v>0</v>
      </c>
      <c r="R176" s="191">
        <f>Q176*H176</f>
        <v>0</v>
      </c>
      <c r="S176" s="191">
        <v>0</v>
      </c>
      <c r="T176" s="192">
        <f>S176*H176</f>
        <v>0</v>
      </c>
      <c r="AR176" s="25" t="s">
        <v>302</v>
      </c>
      <c r="AT176" s="25" t="s">
        <v>151</v>
      </c>
      <c r="AU176" s="25" t="s">
        <v>89</v>
      </c>
      <c r="AY176" s="25" t="s">
        <v>149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25" t="s">
        <v>84</v>
      </c>
      <c r="BK176" s="193">
        <f>ROUND(I176*H176,2)</f>
        <v>0</v>
      </c>
      <c r="BL176" s="25" t="s">
        <v>302</v>
      </c>
      <c r="BM176" s="25" t="s">
        <v>884</v>
      </c>
    </row>
    <row r="177" spans="2:65" s="1" customFormat="1" ht="13.5">
      <c r="B177" s="42"/>
      <c r="D177" s="194" t="s">
        <v>156</v>
      </c>
      <c r="F177" s="195" t="s">
        <v>885</v>
      </c>
      <c r="I177" s="196"/>
      <c r="L177" s="42"/>
      <c r="M177" s="197"/>
      <c r="N177" s="43"/>
      <c r="O177" s="43"/>
      <c r="P177" s="43"/>
      <c r="Q177" s="43"/>
      <c r="R177" s="43"/>
      <c r="S177" s="43"/>
      <c r="T177" s="71"/>
      <c r="AT177" s="25" t="s">
        <v>156</v>
      </c>
      <c r="AU177" s="25" t="s">
        <v>89</v>
      </c>
    </row>
    <row r="178" spans="2:65" s="1" customFormat="1" ht="25.5" customHeight="1">
      <c r="B178" s="181"/>
      <c r="C178" s="182" t="s">
        <v>690</v>
      </c>
      <c r="D178" s="182" t="s">
        <v>151</v>
      </c>
      <c r="E178" s="183" t="s">
        <v>886</v>
      </c>
      <c r="F178" s="184" t="s">
        <v>887</v>
      </c>
      <c r="G178" s="185" t="s">
        <v>194</v>
      </c>
      <c r="H178" s="186">
        <v>2</v>
      </c>
      <c r="I178" s="187"/>
      <c r="J178" s="188">
        <f>ROUND(I178*H178,2)</f>
        <v>0</v>
      </c>
      <c r="K178" s="184" t="s">
        <v>220</v>
      </c>
      <c r="L178" s="42"/>
      <c r="M178" s="189" t="s">
        <v>5</v>
      </c>
      <c r="N178" s="190" t="s">
        <v>48</v>
      </c>
      <c r="O178" s="43"/>
      <c r="P178" s="191">
        <f>O178*H178</f>
        <v>0</v>
      </c>
      <c r="Q178" s="191">
        <v>6.0670000000000002E-2</v>
      </c>
      <c r="R178" s="191">
        <f>Q178*H178</f>
        <v>0.12134</v>
      </c>
      <c r="S178" s="191">
        <v>0</v>
      </c>
      <c r="T178" s="192">
        <f>S178*H178</f>
        <v>0</v>
      </c>
      <c r="AR178" s="25" t="s">
        <v>302</v>
      </c>
      <c r="AT178" s="25" t="s">
        <v>151</v>
      </c>
      <c r="AU178" s="25" t="s">
        <v>89</v>
      </c>
      <c r="AY178" s="25" t="s">
        <v>149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25" t="s">
        <v>84</v>
      </c>
      <c r="BK178" s="193">
        <f>ROUND(I178*H178,2)</f>
        <v>0</v>
      </c>
      <c r="BL178" s="25" t="s">
        <v>302</v>
      </c>
      <c r="BM178" s="25" t="s">
        <v>888</v>
      </c>
    </row>
    <row r="179" spans="2:65" s="1" customFormat="1" ht="54">
      <c r="B179" s="42"/>
      <c r="D179" s="194" t="s">
        <v>156</v>
      </c>
      <c r="F179" s="195" t="s">
        <v>889</v>
      </c>
      <c r="I179" s="196"/>
      <c r="L179" s="42"/>
      <c r="M179" s="197"/>
      <c r="N179" s="43"/>
      <c r="O179" s="43"/>
      <c r="P179" s="43"/>
      <c r="Q179" s="43"/>
      <c r="R179" s="43"/>
      <c r="S179" s="43"/>
      <c r="T179" s="71"/>
      <c r="AT179" s="25" t="s">
        <v>156</v>
      </c>
      <c r="AU179" s="25" t="s">
        <v>89</v>
      </c>
    </row>
    <row r="180" spans="2:65" s="1" customFormat="1" ht="16.5" customHeight="1">
      <c r="B180" s="181"/>
      <c r="C180" s="224" t="s">
        <v>695</v>
      </c>
      <c r="D180" s="224" t="s">
        <v>503</v>
      </c>
      <c r="E180" s="225" t="s">
        <v>890</v>
      </c>
      <c r="F180" s="226" t="s">
        <v>891</v>
      </c>
      <c r="G180" s="227" t="s">
        <v>373</v>
      </c>
      <c r="H180" s="228">
        <v>2</v>
      </c>
      <c r="I180" s="229"/>
      <c r="J180" s="230">
        <f>ROUND(I180*H180,2)</f>
        <v>0</v>
      </c>
      <c r="K180" s="226" t="s">
        <v>5</v>
      </c>
      <c r="L180" s="231"/>
      <c r="M180" s="232" t="s">
        <v>5</v>
      </c>
      <c r="N180" s="233" t="s">
        <v>48</v>
      </c>
      <c r="O180" s="43"/>
      <c r="P180" s="191">
        <f>O180*H180</f>
        <v>0</v>
      </c>
      <c r="Q180" s="191">
        <v>1E-3</v>
      </c>
      <c r="R180" s="191">
        <f>Q180*H180</f>
        <v>2E-3</v>
      </c>
      <c r="S180" s="191">
        <v>0</v>
      </c>
      <c r="T180" s="192">
        <f>S180*H180</f>
        <v>0</v>
      </c>
      <c r="AR180" s="25" t="s">
        <v>429</v>
      </c>
      <c r="AT180" s="25" t="s">
        <v>503</v>
      </c>
      <c r="AU180" s="25" t="s">
        <v>89</v>
      </c>
      <c r="AY180" s="25" t="s">
        <v>149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25" t="s">
        <v>84</v>
      </c>
      <c r="BK180" s="193">
        <f>ROUND(I180*H180,2)</f>
        <v>0</v>
      </c>
      <c r="BL180" s="25" t="s">
        <v>302</v>
      </c>
      <c r="BM180" s="25" t="s">
        <v>892</v>
      </c>
    </row>
    <row r="181" spans="2:65" s="1" customFormat="1" ht="13.5">
      <c r="B181" s="42"/>
      <c r="D181" s="194" t="s">
        <v>156</v>
      </c>
      <c r="F181" s="195" t="s">
        <v>893</v>
      </c>
      <c r="I181" s="196"/>
      <c r="L181" s="42"/>
      <c r="M181" s="197"/>
      <c r="N181" s="43"/>
      <c r="O181" s="43"/>
      <c r="P181" s="43"/>
      <c r="Q181" s="43"/>
      <c r="R181" s="43"/>
      <c r="S181" s="43"/>
      <c r="T181" s="71"/>
      <c r="AT181" s="25" t="s">
        <v>156</v>
      </c>
      <c r="AU181" s="25" t="s">
        <v>89</v>
      </c>
    </row>
    <row r="182" spans="2:65" s="1" customFormat="1" ht="16.5" customHeight="1">
      <c r="B182" s="181"/>
      <c r="C182" s="182" t="s">
        <v>700</v>
      </c>
      <c r="D182" s="182" t="s">
        <v>151</v>
      </c>
      <c r="E182" s="183" t="s">
        <v>894</v>
      </c>
      <c r="F182" s="184" t="s">
        <v>895</v>
      </c>
      <c r="G182" s="185" t="s">
        <v>373</v>
      </c>
      <c r="H182" s="186">
        <v>2</v>
      </c>
      <c r="I182" s="187"/>
      <c r="J182" s="188">
        <f>ROUND(I182*H182,2)</f>
        <v>0</v>
      </c>
      <c r="K182" s="184" t="s">
        <v>220</v>
      </c>
      <c r="L182" s="42"/>
      <c r="M182" s="189" t="s">
        <v>5</v>
      </c>
      <c r="N182" s="190" t="s">
        <v>48</v>
      </c>
      <c r="O182" s="43"/>
      <c r="P182" s="191">
        <f>O182*H182</f>
        <v>0</v>
      </c>
      <c r="Q182" s="191">
        <v>4.9399999999999999E-3</v>
      </c>
      <c r="R182" s="191">
        <f>Q182*H182</f>
        <v>9.8799999999999999E-3</v>
      </c>
      <c r="S182" s="191">
        <v>0</v>
      </c>
      <c r="T182" s="192">
        <f>S182*H182</f>
        <v>0</v>
      </c>
      <c r="AR182" s="25" t="s">
        <v>302</v>
      </c>
      <c r="AT182" s="25" t="s">
        <v>151</v>
      </c>
      <c r="AU182" s="25" t="s">
        <v>89</v>
      </c>
      <c r="AY182" s="25" t="s">
        <v>149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25" t="s">
        <v>84</v>
      </c>
      <c r="BK182" s="193">
        <f>ROUND(I182*H182,2)</f>
        <v>0</v>
      </c>
      <c r="BL182" s="25" t="s">
        <v>302</v>
      </c>
      <c r="BM182" s="25" t="s">
        <v>896</v>
      </c>
    </row>
    <row r="183" spans="2:65" s="1" customFormat="1" ht="13.5">
      <c r="B183" s="42"/>
      <c r="D183" s="194" t="s">
        <v>156</v>
      </c>
      <c r="F183" s="195" t="s">
        <v>897</v>
      </c>
      <c r="I183" s="196"/>
      <c r="L183" s="42"/>
      <c r="M183" s="197"/>
      <c r="N183" s="43"/>
      <c r="O183" s="43"/>
      <c r="P183" s="43"/>
      <c r="Q183" s="43"/>
      <c r="R183" s="43"/>
      <c r="S183" s="43"/>
      <c r="T183" s="71"/>
      <c r="AT183" s="25" t="s">
        <v>156</v>
      </c>
      <c r="AU183" s="25" t="s">
        <v>89</v>
      </c>
    </row>
    <row r="184" spans="2:65" s="1" customFormat="1" ht="16.5" customHeight="1">
      <c r="B184" s="181"/>
      <c r="C184" s="182" t="s">
        <v>705</v>
      </c>
      <c r="D184" s="182" t="s">
        <v>151</v>
      </c>
      <c r="E184" s="183" t="s">
        <v>898</v>
      </c>
      <c r="F184" s="184" t="s">
        <v>899</v>
      </c>
      <c r="G184" s="185" t="s">
        <v>373</v>
      </c>
      <c r="H184" s="186">
        <v>2</v>
      </c>
      <c r="I184" s="187"/>
      <c r="J184" s="188">
        <f>ROUND(I184*H184,2)</f>
        <v>0</v>
      </c>
      <c r="K184" s="184" t="s">
        <v>220</v>
      </c>
      <c r="L184" s="42"/>
      <c r="M184" s="189" t="s">
        <v>5</v>
      </c>
      <c r="N184" s="190" t="s">
        <v>48</v>
      </c>
      <c r="O184" s="43"/>
      <c r="P184" s="191">
        <f>O184*H184</f>
        <v>0</v>
      </c>
      <c r="Q184" s="191">
        <v>6.9999999999999994E-5</v>
      </c>
      <c r="R184" s="191">
        <f>Q184*H184</f>
        <v>1.3999999999999999E-4</v>
      </c>
      <c r="S184" s="191">
        <v>2.1000000000000001E-2</v>
      </c>
      <c r="T184" s="192">
        <f>S184*H184</f>
        <v>4.2000000000000003E-2</v>
      </c>
      <c r="AR184" s="25" t="s">
        <v>302</v>
      </c>
      <c r="AT184" s="25" t="s">
        <v>151</v>
      </c>
      <c r="AU184" s="25" t="s">
        <v>89</v>
      </c>
      <c r="AY184" s="25" t="s">
        <v>149</v>
      </c>
      <c r="BE184" s="193">
        <f>IF(N184="základní",J184,0)</f>
        <v>0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25" t="s">
        <v>84</v>
      </c>
      <c r="BK184" s="193">
        <f>ROUND(I184*H184,2)</f>
        <v>0</v>
      </c>
      <c r="BL184" s="25" t="s">
        <v>302</v>
      </c>
      <c r="BM184" s="25" t="s">
        <v>900</v>
      </c>
    </row>
    <row r="185" spans="2:65" s="1" customFormat="1" ht="13.5">
      <c r="B185" s="42"/>
      <c r="D185" s="194" t="s">
        <v>156</v>
      </c>
      <c r="F185" s="195" t="s">
        <v>901</v>
      </c>
      <c r="I185" s="196"/>
      <c r="L185" s="42"/>
      <c r="M185" s="197"/>
      <c r="N185" s="43"/>
      <c r="O185" s="43"/>
      <c r="P185" s="43"/>
      <c r="Q185" s="43"/>
      <c r="R185" s="43"/>
      <c r="S185" s="43"/>
      <c r="T185" s="71"/>
      <c r="AT185" s="25" t="s">
        <v>156</v>
      </c>
      <c r="AU185" s="25" t="s">
        <v>89</v>
      </c>
    </row>
    <row r="186" spans="2:65" s="1" customFormat="1" ht="16.5" customHeight="1">
      <c r="B186" s="181"/>
      <c r="C186" s="182" t="s">
        <v>712</v>
      </c>
      <c r="D186" s="182" t="s">
        <v>151</v>
      </c>
      <c r="E186" s="183" t="s">
        <v>902</v>
      </c>
      <c r="F186" s="184" t="s">
        <v>903</v>
      </c>
      <c r="G186" s="185" t="s">
        <v>373</v>
      </c>
      <c r="H186" s="186">
        <v>1</v>
      </c>
      <c r="I186" s="187"/>
      <c r="J186" s="188">
        <f>ROUND(I186*H186,2)</f>
        <v>0</v>
      </c>
      <c r="K186" s="184" t="s">
        <v>220</v>
      </c>
      <c r="L186" s="42"/>
      <c r="M186" s="189" t="s">
        <v>5</v>
      </c>
      <c r="N186" s="190" t="s">
        <v>48</v>
      </c>
      <c r="O186" s="43"/>
      <c r="P186" s="191">
        <f>O186*H186</f>
        <v>0</v>
      </c>
      <c r="Q186" s="191">
        <v>6.9999999999999994E-5</v>
      </c>
      <c r="R186" s="191">
        <f>Q186*H186</f>
        <v>6.9999999999999994E-5</v>
      </c>
      <c r="S186" s="191">
        <v>2.1999999999999999E-2</v>
      </c>
      <c r="T186" s="192">
        <f>S186*H186</f>
        <v>2.1999999999999999E-2</v>
      </c>
      <c r="AR186" s="25" t="s">
        <v>302</v>
      </c>
      <c r="AT186" s="25" t="s">
        <v>151</v>
      </c>
      <c r="AU186" s="25" t="s">
        <v>89</v>
      </c>
      <c r="AY186" s="25" t="s">
        <v>149</v>
      </c>
      <c r="BE186" s="193">
        <f>IF(N186="základní",J186,0)</f>
        <v>0</v>
      </c>
      <c r="BF186" s="193">
        <f>IF(N186="snížená",J186,0)</f>
        <v>0</v>
      </c>
      <c r="BG186" s="193">
        <f>IF(N186="zákl. přenesená",J186,0)</f>
        <v>0</v>
      </c>
      <c r="BH186" s="193">
        <f>IF(N186="sníž. přenesená",J186,0)</f>
        <v>0</v>
      </c>
      <c r="BI186" s="193">
        <f>IF(N186="nulová",J186,0)</f>
        <v>0</v>
      </c>
      <c r="BJ186" s="25" t="s">
        <v>84</v>
      </c>
      <c r="BK186" s="193">
        <f>ROUND(I186*H186,2)</f>
        <v>0</v>
      </c>
      <c r="BL186" s="25" t="s">
        <v>302</v>
      </c>
      <c r="BM186" s="25" t="s">
        <v>904</v>
      </c>
    </row>
    <row r="187" spans="2:65" s="1" customFormat="1" ht="13.5">
      <c r="B187" s="42"/>
      <c r="D187" s="194" t="s">
        <v>156</v>
      </c>
      <c r="F187" s="195" t="s">
        <v>905</v>
      </c>
      <c r="I187" s="196"/>
      <c r="L187" s="42"/>
      <c r="M187" s="197"/>
      <c r="N187" s="43"/>
      <c r="O187" s="43"/>
      <c r="P187" s="43"/>
      <c r="Q187" s="43"/>
      <c r="R187" s="43"/>
      <c r="S187" s="43"/>
      <c r="T187" s="71"/>
      <c r="AT187" s="25" t="s">
        <v>156</v>
      </c>
      <c r="AU187" s="25" t="s">
        <v>89</v>
      </c>
    </row>
    <row r="188" spans="2:65" s="1" customFormat="1" ht="16.5" customHeight="1">
      <c r="B188" s="181"/>
      <c r="C188" s="182" t="s">
        <v>906</v>
      </c>
      <c r="D188" s="182" t="s">
        <v>151</v>
      </c>
      <c r="E188" s="183" t="s">
        <v>907</v>
      </c>
      <c r="F188" s="184" t="s">
        <v>908</v>
      </c>
      <c r="G188" s="185" t="s">
        <v>194</v>
      </c>
      <c r="H188" s="186">
        <v>1</v>
      </c>
      <c r="I188" s="187"/>
      <c r="J188" s="188">
        <f>ROUND(I188*H188,2)</f>
        <v>0</v>
      </c>
      <c r="K188" s="184" t="s">
        <v>220</v>
      </c>
      <c r="L188" s="42"/>
      <c r="M188" s="189" t="s">
        <v>5</v>
      </c>
      <c r="N188" s="190" t="s">
        <v>48</v>
      </c>
      <c r="O188" s="43"/>
      <c r="P188" s="191">
        <f>O188*H188</f>
        <v>0</v>
      </c>
      <c r="Q188" s="191">
        <v>3.5400000000000002E-3</v>
      </c>
      <c r="R188" s="191">
        <f>Q188*H188</f>
        <v>3.5400000000000002E-3</v>
      </c>
      <c r="S188" s="191">
        <v>0</v>
      </c>
      <c r="T188" s="192">
        <f>S188*H188</f>
        <v>0</v>
      </c>
      <c r="AR188" s="25" t="s">
        <v>302</v>
      </c>
      <c r="AT188" s="25" t="s">
        <v>151</v>
      </c>
      <c r="AU188" s="25" t="s">
        <v>89</v>
      </c>
      <c r="AY188" s="25" t="s">
        <v>149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25" t="s">
        <v>84</v>
      </c>
      <c r="BK188" s="193">
        <f>ROUND(I188*H188,2)</f>
        <v>0</v>
      </c>
      <c r="BL188" s="25" t="s">
        <v>302</v>
      </c>
      <c r="BM188" s="25" t="s">
        <v>909</v>
      </c>
    </row>
    <row r="189" spans="2:65" s="1" customFormat="1" ht="27">
      <c r="B189" s="42"/>
      <c r="D189" s="194" t="s">
        <v>156</v>
      </c>
      <c r="F189" s="195" t="s">
        <v>910</v>
      </c>
      <c r="I189" s="196"/>
      <c r="L189" s="42"/>
      <c r="M189" s="197"/>
      <c r="N189" s="43"/>
      <c r="O189" s="43"/>
      <c r="P189" s="43"/>
      <c r="Q189" s="43"/>
      <c r="R189" s="43"/>
      <c r="S189" s="43"/>
      <c r="T189" s="71"/>
      <c r="AT189" s="25" t="s">
        <v>156</v>
      </c>
      <c r="AU189" s="25" t="s">
        <v>89</v>
      </c>
    </row>
    <row r="190" spans="2:65" s="1" customFormat="1" ht="16.5" customHeight="1">
      <c r="B190" s="181"/>
      <c r="C190" s="224" t="s">
        <v>911</v>
      </c>
      <c r="D190" s="224" t="s">
        <v>503</v>
      </c>
      <c r="E190" s="225" t="s">
        <v>912</v>
      </c>
      <c r="F190" s="226" t="s">
        <v>913</v>
      </c>
      <c r="G190" s="227" t="s">
        <v>373</v>
      </c>
      <c r="H190" s="228">
        <v>1</v>
      </c>
      <c r="I190" s="229"/>
      <c r="J190" s="230">
        <f>ROUND(I190*H190,2)</f>
        <v>0</v>
      </c>
      <c r="K190" s="226" t="s">
        <v>5</v>
      </c>
      <c r="L190" s="231"/>
      <c r="M190" s="232" t="s">
        <v>5</v>
      </c>
      <c r="N190" s="233" t="s">
        <v>48</v>
      </c>
      <c r="O190" s="43"/>
      <c r="P190" s="191">
        <f>O190*H190</f>
        <v>0</v>
      </c>
      <c r="Q190" s="191">
        <v>0.01</v>
      </c>
      <c r="R190" s="191">
        <f>Q190*H190</f>
        <v>0.01</v>
      </c>
      <c r="S190" s="191">
        <v>0</v>
      </c>
      <c r="T190" s="192">
        <f>S190*H190</f>
        <v>0</v>
      </c>
      <c r="AR190" s="25" t="s">
        <v>429</v>
      </c>
      <c r="AT190" s="25" t="s">
        <v>503</v>
      </c>
      <c r="AU190" s="25" t="s">
        <v>89</v>
      </c>
      <c r="AY190" s="25" t="s">
        <v>149</v>
      </c>
      <c r="BE190" s="193">
        <f>IF(N190="základní",J190,0)</f>
        <v>0</v>
      </c>
      <c r="BF190" s="193">
        <f>IF(N190="snížená",J190,0)</f>
        <v>0</v>
      </c>
      <c r="BG190" s="193">
        <f>IF(N190="zákl. přenesená",J190,0)</f>
        <v>0</v>
      </c>
      <c r="BH190" s="193">
        <f>IF(N190="sníž. přenesená",J190,0)</f>
        <v>0</v>
      </c>
      <c r="BI190" s="193">
        <f>IF(N190="nulová",J190,0)</f>
        <v>0</v>
      </c>
      <c r="BJ190" s="25" t="s">
        <v>84</v>
      </c>
      <c r="BK190" s="193">
        <f>ROUND(I190*H190,2)</f>
        <v>0</v>
      </c>
      <c r="BL190" s="25" t="s">
        <v>302</v>
      </c>
      <c r="BM190" s="25" t="s">
        <v>914</v>
      </c>
    </row>
    <row r="191" spans="2:65" s="1" customFormat="1" ht="135">
      <c r="B191" s="42"/>
      <c r="D191" s="194" t="s">
        <v>156</v>
      </c>
      <c r="F191" s="195" t="s">
        <v>915</v>
      </c>
      <c r="I191" s="196"/>
      <c r="L191" s="42"/>
      <c r="M191" s="197"/>
      <c r="N191" s="43"/>
      <c r="O191" s="43"/>
      <c r="P191" s="43"/>
      <c r="Q191" s="43"/>
      <c r="R191" s="43"/>
      <c r="S191" s="43"/>
      <c r="T191" s="71"/>
      <c r="AT191" s="25" t="s">
        <v>156</v>
      </c>
      <c r="AU191" s="25" t="s">
        <v>89</v>
      </c>
    </row>
    <row r="192" spans="2:65" s="1" customFormat="1" ht="16.5" customHeight="1">
      <c r="B192" s="181"/>
      <c r="C192" s="182" t="s">
        <v>916</v>
      </c>
      <c r="D192" s="182" t="s">
        <v>151</v>
      </c>
      <c r="E192" s="183" t="s">
        <v>917</v>
      </c>
      <c r="F192" s="184" t="s">
        <v>918</v>
      </c>
      <c r="G192" s="185" t="s">
        <v>194</v>
      </c>
      <c r="H192" s="186">
        <v>2</v>
      </c>
      <c r="I192" s="187"/>
      <c r="J192" s="188">
        <f>ROUND(I192*H192,2)</f>
        <v>0</v>
      </c>
      <c r="K192" s="184" t="s">
        <v>220</v>
      </c>
      <c r="L192" s="42"/>
      <c r="M192" s="189" t="s">
        <v>5</v>
      </c>
      <c r="N192" s="190" t="s">
        <v>48</v>
      </c>
      <c r="O192" s="43"/>
      <c r="P192" s="191">
        <f>O192*H192</f>
        <v>0</v>
      </c>
      <c r="Q192" s="191">
        <v>3.7000000000000002E-3</v>
      </c>
      <c r="R192" s="191">
        <f>Q192*H192</f>
        <v>7.4000000000000003E-3</v>
      </c>
      <c r="S192" s="191">
        <v>0</v>
      </c>
      <c r="T192" s="192">
        <f>S192*H192</f>
        <v>0</v>
      </c>
      <c r="AR192" s="25" t="s">
        <v>302</v>
      </c>
      <c r="AT192" s="25" t="s">
        <v>151</v>
      </c>
      <c r="AU192" s="25" t="s">
        <v>89</v>
      </c>
      <c r="AY192" s="25" t="s">
        <v>149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25" t="s">
        <v>84</v>
      </c>
      <c r="BK192" s="193">
        <f>ROUND(I192*H192,2)</f>
        <v>0</v>
      </c>
      <c r="BL192" s="25" t="s">
        <v>302</v>
      </c>
      <c r="BM192" s="25" t="s">
        <v>919</v>
      </c>
    </row>
    <row r="193" spans="2:65" s="1" customFormat="1" ht="27">
      <c r="B193" s="42"/>
      <c r="D193" s="194" t="s">
        <v>156</v>
      </c>
      <c r="F193" s="195" t="s">
        <v>920</v>
      </c>
      <c r="I193" s="196"/>
      <c r="L193" s="42"/>
      <c r="M193" s="197"/>
      <c r="N193" s="43"/>
      <c r="O193" s="43"/>
      <c r="P193" s="43"/>
      <c r="Q193" s="43"/>
      <c r="R193" s="43"/>
      <c r="S193" s="43"/>
      <c r="T193" s="71"/>
      <c r="AT193" s="25" t="s">
        <v>156</v>
      </c>
      <c r="AU193" s="25" t="s">
        <v>89</v>
      </c>
    </row>
    <row r="194" spans="2:65" s="1" customFormat="1" ht="16.5" customHeight="1">
      <c r="B194" s="181"/>
      <c r="C194" s="224" t="s">
        <v>921</v>
      </c>
      <c r="D194" s="224" t="s">
        <v>503</v>
      </c>
      <c r="E194" s="225" t="s">
        <v>922</v>
      </c>
      <c r="F194" s="226" t="s">
        <v>923</v>
      </c>
      <c r="G194" s="227" t="s">
        <v>373</v>
      </c>
      <c r="H194" s="228">
        <v>1</v>
      </c>
      <c r="I194" s="229"/>
      <c r="J194" s="230">
        <f>ROUND(I194*H194,2)</f>
        <v>0</v>
      </c>
      <c r="K194" s="226" t="s">
        <v>5</v>
      </c>
      <c r="L194" s="231"/>
      <c r="M194" s="232" t="s">
        <v>5</v>
      </c>
      <c r="N194" s="233" t="s">
        <v>48</v>
      </c>
      <c r="O194" s="43"/>
      <c r="P194" s="191">
        <f>O194*H194</f>
        <v>0</v>
      </c>
      <c r="Q194" s="191">
        <v>0.01</v>
      </c>
      <c r="R194" s="191">
        <f>Q194*H194</f>
        <v>0.01</v>
      </c>
      <c r="S194" s="191">
        <v>0</v>
      </c>
      <c r="T194" s="192">
        <f>S194*H194</f>
        <v>0</v>
      </c>
      <c r="AR194" s="25" t="s">
        <v>429</v>
      </c>
      <c r="AT194" s="25" t="s">
        <v>503</v>
      </c>
      <c r="AU194" s="25" t="s">
        <v>89</v>
      </c>
      <c r="AY194" s="25" t="s">
        <v>149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25" t="s">
        <v>84</v>
      </c>
      <c r="BK194" s="193">
        <f>ROUND(I194*H194,2)</f>
        <v>0</v>
      </c>
      <c r="BL194" s="25" t="s">
        <v>302</v>
      </c>
      <c r="BM194" s="25" t="s">
        <v>924</v>
      </c>
    </row>
    <row r="195" spans="2:65" s="1" customFormat="1" ht="121.5">
      <c r="B195" s="42"/>
      <c r="D195" s="194" t="s">
        <v>156</v>
      </c>
      <c r="F195" s="195" t="s">
        <v>925</v>
      </c>
      <c r="I195" s="196"/>
      <c r="L195" s="42"/>
      <c r="M195" s="197"/>
      <c r="N195" s="43"/>
      <c r="O195" s="43"/>
      <c r="P195" s="43"/>
      <c r="Q195" s="43"/>
      <c r="R195" s="43"/>
      <c r="S195" s="43"/>
      <c r="T195" s="71"/>
      <c r="AT195" s="25" t="s">
        <v>156</v>
      </c>
      <c r="AU195" s="25" t="s">
        <v>89</v>
      </c>
    </row>
    <row r="196" spans="2:65" s="1" customFormat="1" ht="16.5" customHeight="1">
      <c r="B196" s="181"/>
      <c r="C196" s="224" t="s">
        <v>926</v>
      </c>
      <c r="D196" s="224" t="s">
        <v>503</v>
      </c>
      <c r="E196" s="225" t="s">
        <v>927</v>
      </c>
      <c r="F196" s="226" t="s">
        <v>928</v>
      </c>
      <c r="G196" s="227" t="s">
        <v>373</v>
      </c>
      <c r="H196" s="228">
        <v>1</v>
      </c>
      <c r="I196" s="229"/>
      <c r="J196" s="230">
        <f>ROUND(I196*H196,2)</f>
        <v>0</v>
      </c>
      <c r="K196" s="226" t="s">
        <v>5</v>
      </c>
      <c r="L196" s="231"/>
      <c r="M196" s="232" t="s">
        <v>5</v>
      </c>
      <c r="N196" s="233" t="s">
        <v>48</v>
      </c>
      <c r="O196" s="43"/>
      <c r="P196" s="191">
        <f>O196*H196</f>
        <v>0</v>
      </c>
      <c r="Q196" s="191">
        <v>0.01</v>
      </c>
      <c r="R196" s="191">
        <f>Q196*H196</f>
        <v>0.01</v>
      </c>
      <c r="S196" s="191">
        <v>0</v>
      </c>
      <c r="T196" s="192">
        <f>S196*H196</f>
        <v>0</v>
      </c>
      <c r="AR196" s="25" t="s">
        <v>429</v>
      </c>
      <c r="AT196" s="25" t="s">
        <v>503</v>
      </c>
      <c r="AU196" s="25" t="s">
        <v>89</v>
      </c>
      <c r="AY196" s="25" t="s">
        <v>149</v>
      </c>
      <c r="BE196" s="193">
        <f>IF(N196="základní",J196,0)</f>
        <v>0</v>
      </c>
      <c r="BF196" s="193">
        <f>IF(N196="snížená",J196,0)</f>
        <v>0</v>
      </c>
      <c r="BG196" s="193">
        <f>IF(N196="zákl. přenesená",J196,0)</f>
        <v>0</v>
      </c>
      <c r="BH196" s="193">
        <f>IF(N196="sníž. přenesená",J196,0)</f>
        <v>0</v>
      </c>
      <c r="BI196" s="193">
        <f>IF(N196="nulová",J196,0)</f>
        <v>0</v>
      </c>
      <c r="BJ196" s="25" t="s">
        <v>84</v>
      </c>
      <c r="BK196" s="193">
        <f>ROUND(I196*H196,2)</f>
        <v>0</v>
      </c>
      <c r="BL196" s="25" t="s">
        <v>302</v>
      </c>
      <c r="BM196" s="25" t="s">
        <v>929</v>
      </c>
    </row>
    <row r="197" spans="2:65" s="1" customFormat="1" ht="135">
      <c r="B197" s="42"/>
      <c r="D197" s="194" t="s">
        <v>156</v>
      </c>
      <c r="F197" s="195" t="s">
        <v>930</v>
      </c>
      <c r="I197" s="196"/>
      <c r="L197" s="42"/>
      <c r="M197" s="197"/>
      <c r="N197" s="43"/>
      <c r="O197" s="43"/>
      <c r="P197" s="43"/>
      <c r="Q197" s="43"/>
      <c r="R197" s="43"/>
      <c r="S197" s="43"/>
      <c r="T197" s="71"/>
      <c r="AT197" s="25" t="s">
        <v>156</v>
      </c>
      <c r="AU197" s="25" t="s">
        <v>89</v>
      </c>
    </row>
    <row r="198" spans="2:65" s="1" customFormat="1" ht="16.5" customHeight="1">
      <c r="B198" s="181"/>
      <c r="C198" s="182" t="s">
        <v>931</v>
      </c>
      <c r="D198" s="182" t="s">
        <v>151</v>
      </c>
      <c r="E198" s="183" t="s">
        <v>932</v>
      </c>
      <c r="F198" s="184" t="s">
        <v>933</v>
      </c>
      <c r="G198" s="185" t="s">
        <v>373</v>
      </c>
      <c r="H198" s="186">
        <v>1</v>
      </c>
      <c r="I198" s="187"/>
      <c r="J198" s="188">
        <f>ROUND(I198*H198,2)</f>
        <v>0</v>
      </c>
      <c r="K198" s="184" t="s">
        <v>5</v>
      </c>
      <c r="L198" s="42"/>
      <c r="M198" s="189" t="s">
        <v>5</v>
      </c>
      <c r="N198" s="190" t="s">
        <v>48</v>
      </c>
      <c r="O198" s="43"/>
      <c r="P198" s="191">
        <f>O198*H198</f>
        <v>0</v>
      </c>
      <c r="Q198" s="191">
        <v>0</v>
      </c>
      <c r="R198" s="191">
        <f>Q198*H198</f>
        <v>0</v>
      </c>
      <c r="S198" s="191">
        <v>0</v>
      </c>
      <c r="T198" s="192">
        <f>S198*H198</f>
        <v>0</v>
      </c>
      <c r="AR198" s="25" t="s">
        <v>302</v>
      </c>
      <c r="AT198" s="25" t="s">
        <v>151</v>
      </c>
      <c r="AU198" s="25" t="s">
        <v>89</v>
      </c>
      <c r="AY198" s="25" t="s">
        <v>149</v>
      </c>
      <c r="BE198" s="193">
        <f>IF(N198="základní",J198,0)</f>
        <v>0</v>
      </c>
      <c r="BF198" s="193">
        <f>IF(N198="snížená",J198,0)</f>
        <v>0</v>
      </c>
      <c r="BG198" s="193">
        <f>IF(N198="zákl. přenesená",J198,0)</f>
        <v>0</v>
      </c>
      <c r="BH198" s="193">
        <f>IF(N198="sníž. přenesená",J198,0)</f>
        <v>0</v>
      </c>
      <c r="BI198" s="193">
        <f>IF(N198="nulová",J198,0)</f>
        <v>0</v>
      </c>
      <c r="BJ198" s="25" t="s">
        <v>84</v>
      </c>
      <c r="BK198" s="193">
        <f>ROUND(I198*H198,2)</f>
        <v>0</v>
      </c>
      <c r="BL198" s="25" t="s">
        <v>302</v>
      </c>
      <c r="BM198" s="25" t="s">
        <v>934</v>
      </c>
    </row>
    <row r="199" spans="2:65" s="1" customFormat="1" ht="16.5" customHeight="1">
      <c r="B199" s="181"/>
      <c r="C199" s="224" t="s">
        <v>935</v>
      </c>
      <c r="D199" s="224" t="s">
        <v>503</v>
      </c>
      <c r="E199" s="225" t="s">
        <v>936</v>
      </c>
      <c r="F199" s="226" t="s">
        <v>937</v>
      </c>
      <c r="G199" s="227" t="s">
        <v>373</v>
      </c>
      <c r="H199" s="228">
        <v>1</v>
      </c>
      <c r="I199" s="229"/>
      <c r="J199" s="230">
        <f>ROUND(I199*H199,2)</f>
        <v>0</v>
      </c>
      <c r="K199" s="226" t="s">
        <v>5</v>
      </c>
      <c r="L199" s="231"/>
      <c r="M199" s="232" t="s">
        <v>5</v>
      </c>
      <c r="N199" s="233" t="s">
        <v>48</v>
      </c>
      <c r="O199" s="43"/>
      <c r="P199" s="191">
        <f>O199*H199</f>
        <v>0</v>
      </c>
      <c r="Q199" s="191">
        <v>0.2</v>
      </c>
      <c r="R199" s="191">
        <f>Q199*H199</f>
        <v>0.2</v>
      </c>
      <c r="S199" s="191">
        <v>0</v>
      </c>
      <c r="T199" s="192">
        <f>S199*H199</f>
        <v>0</v>
      </c>
      <c r="AR199" s="25" t="s">
        <v>429</v>
      </c>
      <c r="AT199" s="25" t="s">
        <v>503</v>
      </c>
      <c r="AU199" s="25" t="s">
        <v>89</v>
      </c>
      <c r="AY199" s="25" t="s">
        <v>149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25" t="s">
        <v>84</v>
      </c>
      <c r="BK199" s="193">
        <f>ROUND(I199*H199,2)</f>
        <v>0</v>
      </c>
      <c r="BL199" s="25" t="s">
        <v>302</v>
      </c>
      <c r="BM199" s="25" t="s">
        <v>938</v>
      </c>
    </row>
    <row r="200" spans="2:65" s="1" customFormat="1" ht="175.5">
      <c r="B200" s="42"/>
      <c r="D200" s="194" t="s">
        <v>156</v>
      </c>
      <c r="F200" s="195" t="s">
        <v>939</v>
      </c>
      <c r="I200" s="196"/>
      <c r="L200" s="42"/>
      <c r="M200" s="197"/>
      <c r="N200" s="43"/>
      <c r="O200" s="43"/>
      <c r="P200" s="43"/>
      <c r="Q200" s="43"/>
      <c r="R200" s="43"/>
      <c r="S200" s="43"/>
      <c r="T200" s="71"/>
      <c r="AT200" s="25" t="s">
        <v>156</v>
      </c>
      <c r="AU200" s="25" t="s">
        <v>89</v>
      </c>
    </row>
    <row r="201" spans="2:65" s="1" customFormat="1" ht="16.5" customHeight="1">
      <c r="B201" s="181"/>
      <c r="C201" s="224" t="s">
        <v>940</v>
      </c>
      <c r="D201" s="224" t="s">
        <v>503</v>
      </c>
      <c r="E201" s="225" t="s">
        <v>941</v>
      </c>
      <c r="F201" s="226" t="s">
        <v>942</v>
      </c>
      <c r="G201" s="227" t="s">
        <v>373</v>
      </c>
      <c r="H201" s="228">
        <v>2</v>
      </c>
      <c r="I201" s="229"/>
      <c r="J201" s="230">
        <f>ROUND(I201*H201,2)</f>
        <v>0</v>
      </c>
      <c r="K201" s="226" t="s">
        <v>5</v>
      </c>
      <c r="L201" s="231"/>
      <c r="M201" s="232" t="s">
        <v>5</v>
      </c>
      <c r="N201" s="233" t="s">
        <v>48</v>
      </c>
      <c r="O201" s="43"/>
      <c r="P201" s="191">
        <f>O201*H201</f>
        <v>0</v>
      </c>
      <c r="Q201" s="191">
        <v>0.02</v>
      </c>
      <c r="R201" s="191">
        <f>Q201*H201</f>
        <v>0.04</v>
      </c>
      <c r="S201" s="191">
        <v>0</v>
      </c>
      <c r="T201" s="192">
        <f>S201*H201</f>
        <v>0</v>
      </c>
      <c r="AR201" s="25" t="s">
        <v>429</v>
      </c>
      <c r="AT201" s="25" t="s">
        <v>503</v>
      </c>
      <c r="AU201" s="25" t="s">
        <v>89</v>
      </c>
      <c r="AY201" s="25" t="s">
        <v>149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25" t="s">
        <v>84</v>
      </c>
      <c r="BK201" s="193">
        <f>ROUND(I201*H201,2)</f>
        <v>0</v>
      </c>
      <c r="BL201" s="25" t="s">
        <v>302</v>
      </c>
      <c r="BM201" s="25" t="s">
        <v>943</v>
      </c>
    </row>
    <row r="202" spans="2:65" s="1" customFormat="1" ht="16.5" customHeight="1">
      <c r="B202" s="181"/>
      <c r="C202" s="224" t="s">
        <v>944</v>
      </c>
      <c r="D202" s="224" t="s">
        <v>503</v>
      </c>
      <c r="E202" s="225" t="s">
        <v>945</v>
      </c>
      <c r="F202" s="226" t="s">
        <v>946</v>
      </c>
      <c r="G202" s="227" t="s">
        <v>379</v>
      </c>
      <c r="H202" s="228">
        <v>2.5</v>
      </c>
      <c r="I202" s="229"/>
      <c r="J202" s="230">
        <f>ROUND(I202*H202,2)</f>
        <v>0</v>
      </c>
      <c r="K202" s="226" t="s">
        <v>5</v>
      </c>
      <c r="L202" s="231"/>
      <c r="M202" s="232" t="s">
        <v>5</v>
      </c>
      <c r="N202" s="233" t="s">
        <v>48</v>
      </c>
      <c r="O202" s="43"/>
      <c r="P202" s="191">
        <f>O202*H202</f>
        <v>0</v>
      </c>
      <c r="Q202" s="191">
        <v>0.02</v>
      </c>
      <c r="R202" s="191">
        <f>Q202*H202</f>
        <v>0.05</v>
      </c>
      <c r="S202" s="191">
        <v>0</v>
      </c>
      <c r="T202" s="192">
        <f>S202*H202</f>
        <v>0</v>
      </c>
      <c r="AR202" s="25" t="s">
        <v>429</v>
      </c>
      <c r="AT202" s="25" t="s">
        <v>503</v>
      </c>
      <c r="AU202" s="25" t="s">
        <v>89</v>
      </c>
      <c r="AY202" s="25" t="s">
        <v>149</v>
      </c>
      <c r="BE202" s="193">
        <f>IF(N202="základní",J202,0)</f>
        <v>0</v>
      </c>
      <c r="BF202" s="193">
        <f>IF(N202="snížená",J202,0)</f>
        <v>0</v>
      </c>
      <c r="BG202" s="193">
        <f>IF(N202="zákl. přenesená",J202,0)</f>
        <v>0</v>
      </c>
      <c r="BH202" s="193">
        <f>IF(N202="sníž. přenesená",J202,0)</f>
        <v>0</v>
      </c>
      <c r="BI202" s="193">
        <f>IF(N202="nulová",J202,0)</f>
        <v>0</v>
      </c>
      <c r="BJ202" s="25" t="s">
        <v>84</v>
      </c>
      <c r="BK202" s="193">
        <f>ROUND(I202*H202,2)</f>
        <v>0</v>
      </c>
      <c r="BL202" s="25" t="s">
        <v>302</v>
      </c>
      <c r="BM202" s="25" t="s">
        <v>947</v>
      </c>
    </row>
    <row r="203" spans="2:65" s="1" customFormat="1" ht="16.5" customHeight="1">
      <c r="B203" s="181"/>
      <c r="C203" s="182" t="s">
        <v>948</v>
      </c>
      <c r="D203" s="182" t="s">
        <v>151</v>
      </c>
      <c r="E203" s="183" t="s">
        <v>949</v>
      </c>
      <c r="F203" s="184" t="s">
        <v>950</v>
      </c>
      <c r="G203" s="185" t="s">
        <v>194</v>
      </c>
      <c r="H203" s="186">
        <v>1</v>
      </c>
      <c r="I203" s="187"/>
      <c r="J203" s="188">
        <f>ROUND(I203*H203,2)</f>
        <v>0</v>
      </c>
      <c r="K203" s="184" t="s">
        <v>220</v>
      </c>
      <c r="L203" s="42"/>
      <c r="M203" s="189" t="s">
        <v>5</v>
      </c>
      <c r="N203" s="190" t="s">
        <v>48</v>
      </c>
      <c r="O203" s="43"/>
      <c r="P203" s="191">
        <f>O203*H203</f>
        <v>0</v>
      </c>
      <c r="Q203" s="191">
        <v>1.1299999999999999E-3</v>
      </c>
      <c r="R203" s="191">
        <f>Q203*H203</f>
        <v>1.1299999999999999E-3</v>
      </c>
      <c r="S203" s="191">
        <v>0</v>
      </c>
      <c r="T203" s="192">
        <f>S203*H203</f>
        <v>0</v>
      </c>
      <c r="AR203" s="25" t="s">
        <v>302</v>
      </c>
      <c r="AT203" s="25" t="s">
        <v>151</v>
      </c>
      <c r="AU203" s="25" t="s">
        <v>89</v>
      </c>
      <c r="AY203" s="25" t="s">
        <v>149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25" t="s">
        <v>84</v>
      </c>
      <c r="BK203" s="193">
        <f>ROUND(I203*H203,2)</f>
        <v>0</v>
      </c>
      <c r="BL203" s="25" t="s">
        <v>302</v>
      </c>
      <c r="BM203" s="25" t="s">
        <v>951</v>
      </c>
    </row>
    <row r="204" spans="2:65" s="1" customFormat="1" ht="13.5">
      <c r="B204" s="42"/>
      <c r="D204" s="194" t="s">
        <v>156</v>
      </c>
      <c r="F204" s="195" t="s">
        <v>952</v>
      </c>
      <c r="I204" s="196"/>
      <c r="L204" s="42"/>
      <c r="M204" s="197"/>
      <c r="N204" s="43"/>
      <c r="O204" s="43"/>
      <c r="P204" s="43"/>
      <c r="Q204" s="43"/>
      <c r="R204" s="43"/>
      <c r="S204" s="43"/>
      <c r="T204" s="71"/>
      <c r="AT204" s="25" t="s">
        <v>156</v>
      </c>
      <c r="AU204" s="25" t="s">
        <v>89</v>
      </c>
    </row>
    <row r="205" spans="2:65" s="1" customFormat="1" ht="16.5" customHeight="1">
      <c r="B205" s="181"/>
      <c r="C205" s="224" t="s">
        <v>953</v>
      </c>
      <c r="D205" s="224" t="s">
        <v>503</v>
      </c>
      <c r="E205" s="225" t="s">
        <v>954</v>
      </c>
      <c r="F205" s="226" t="s">
        <v>955</v>
      </c>
      <c r="G205" s="227" t="s">
        <v>373</v>
      </c>
      <c r="H205" s="228">
        <v>8</v>
      </c>
      <c r="I205" s="229"/>
      <c r="J205" s="230">
        <f>ROUND(I205*H205,2)</f>
        <v>0</v>
      </c>
      <c r="K205" s="226" t="s">
        <v>5</v>
      </c>
      <c r="L205" s="231"/>
      <c r="M205" s="232" t="s">
        <v>5</v>
      </c>
      <c r="N205" s="233" t="s">
        <v>48</v>
      </c>
      <c r="O205" s="43"/>
      <c r="P205" s="191">
        <f>O205*H205</f>
        <v>0</v>
      </c>
      <c r="Q205" s="191">
        <v>0</v>
      </c>
      <c r="R205" s="191">
        <f>Q205*H205</f>
        <v>0</v>
      </c>
      <c r="S205" s="191">
        <v>0</v>
      </c>
      <c r="T205" s="192">
        <f>S205*H205</f>
        <v>0</v>
      </c>
      <c r="AR205" s="25" t="s">
        <v>429</v>
      </c>
      <c r="AT205" s="25" t="s">
        <v>503</v>
      </c>
      <c r="AU205" s="25" t="s">
        <v>89</v>
      </c>
      <c r="AY205" s="25" t="s">
        <v>149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25" t="s">
        <v>84</v>
      </c>
      <c r="BK205" s="193">
        <f>ROUND(I205*H205,2)</f>
        <v>0</v>
      </c>
      <c r="BL205" s="25" t="s">
        <v>302</v>
      </c>
      <c r="BM205" s="25" t="s">
        <v>956</v>
      </c>
    </row>
    <row r="206" spans="2:65" s="1" customFormat="1" ht="16.5" customHeight="1">
      <c r="B206" s="181"/>
      <c r="C206" s="182" t="s">
        <v>957</v>
      </c>
      <c r="D206" s="182" t="s">
        <v>151</v>
      </c>
      <c r="E206" s="183" t="s">
        <v>958</v>
      </c>
      <c r="F206" s="184" t="s">
        <v>959</v>
      </c>
      <c r="G206" s="185" t="s">
        <v>194</v>
      </c>
      <c r="H206" s="186">
        <v>1</v>
      </c>
      <c r="I206" s="187"/>
      <c r="J206" s="188">
        <f>ROUND(I206*H206,2)</f>
        <v>0</v>
      </c>
      <c r="K206" s="184" t="s">
        <v>5</v>
      </c>
      <c r="L206" s="42"/>
      <c r="M206" s="189" t="s">
        <v>5</v>
      </c>
      <c r="N206" s="190" t="s">
        <v>48</v>
      </c>
      <c r="O206" s="43"/>
      <c r="P206" s="191">
        <f>O206*H206</f>
        <v>0</v>
      </c>
      <c r="Q206" s="191">
        <v>0</v>
      </c>
      <c r="R206" s="191">
        <f>Q206*H206</f>
        <v>0</v>
      </c>
      <c r="S206" s="191">
        <v>0</v>
      </c>
      <c r="T206" s="192">
        <f>S206*H206</f>
        <v>0</v>
      </c>
      <c r="AR206" s="25" t="s">
        <v>302</v>
      </c>
      <c r="AT206" s="25" t="s">
        <v>151</v>
      </c>
      <c r="AU206" s="25" t="s">
        <v>89</v>
      </c>
      <c r="AY206" s="25" t="s">
        <v>149</v>
      </c>
      <c r="BE206" s="193">
        <f>IF(N206="základní",J206,0)</f>
        <v>0</v>
      </c>
      <c r="BF206" s="193">
        <f>IF(N206="snížená",J206,0)</f>
        <v>0</v>
      </c>
      <c r="BG206" s="193">
        <f>IF(N206="zákl. přenesená",J206,0)</f>
        <v>0</v>
      </c>
      <c r="BH206" s="193">
        <f>IF(N206="sníž. přenesená",J206,0)</f>
        <v>0</v>
      </c>
      <c r="BI206" s="193">
        <f>IF(N206="nulová",J206,0)</f>
        <v>0</v>
      </c>
      <c r="BJ206" s="25" t="s">
        <v>84</v>
      </c>
      <c r="BK206" s="193">
        <f>ROUND(I206*H206,2)</f>
        <v>0</v>
      </c>
      <c r="BL206" s="25" t="s">
        <v>302</v>
      </c>
      <c r="BM206" s="25" t="s">
        <v>960</v>
      </c>
    </row>
    <row r="207" spans="2:65" s="1" customFormat="1" ht="16.5" customHeight="1">
      <c r="B207" s="181"/>
      <c r="C207" s="224" t="s">
        <v>961</v>
      </c>
      <c r="D207" s="224" t="s">
        <v>503</v>
      </c>
      <c r="E207" s="225" t="s">
        <v>962</v>
      </c>
      <c r="F207" s="226" t="s">
        <v>963</v>
      </c>
      <c r="G207" s="227" t="s">
        <v>373</v>
      </c>
      <c r="H207" s="228">
        <v>1</v>
      </c>
      <c r="I207" s="229"/>
      <c r="J207" s="230">
        <f>ROUND(I207*H207,2)</f>
        <v>0</v>
      </c>
      <c r="K207" s="226" t="s">
        <v>5</v>
      </c>
      <c r="L207" s="231"/>
      <c r="M207" s="232" t="s">
        <v>5</v>
      </c>
      <c r="N207" s="233" t="s">
        <v>48</v>
      </c>
      <c r="O207" s="43"/>
      <c r="P207" s="191">
        <f>O207*H207</f>
        <v>0</v>
      </c>
      <c r="Q207" s="191">
        <v>0.02</v>
      </c>
      <c r="R207" s="191">
        <f>Q207*H207</f>
        <v>0.02</v>
      </c>
      <c r="S207" s="191">
        <v>0</v>
      </c>
      <c r="T207" s="192">
        <f>S207*H207</f>
        <v>0</v>
      </c>
      <c r="AR207" s="25" t="s">
        <v>429</v>
      </c>
      <c r="AT207" s="25" t="s">
        <v>503</v>
      </c>
      <c r="AU207" s="25" t="s">
        <v>89</v>
      </c>
      <c r="AY207" s="25" t="s">
        <v>149</v>
      </c>
      <c r="BE207" s="193">
        <f>IF(N207="základní",J207,0)</f>
        <v>0</v>
      </c>
      <c r="BF207" s="193">
        <f>IF(N207="snížená",J207,0)</f>
        <v>0</v>
      </c>
      <c r="BG207" s="193">
        <f>IF(N207="zákl. přenesená",J207,0)</f>
        <v>0</v>
      </c>
      <c r="BH207" s="193">
        <f>IF(N207="sníž. přenesená",J207,0)</f>
        <v>0</v>
      </c>
      <c r="BI207" s="193">
        <f>IF(N207="nulová",J207,0)</f>
        <v>0</v>
      </c>
      <c r="BJ207" s="25" t="s">
        <v>84</v>
      </c>
      <c r="BK207" s="193">
        <f>ROUND(I207*H207,2)</f>
        <v>0</v>
      </c>
      <c r="BL207" s="25" t="s">
        <v>302</v>
      </c>
      <c r="BM207" s="25" t="s">
        <v>964</v>
      </c>
    </row>
    <row r="208" spans="2:65" s="1" customFormat="1" ht="16.5" customHeight="1">
      <c r="B208" s="181"/>
      <c r="C208" s="224" t="s">
        <v>965</v>
      </c>
      <c r="D208" s="224" t="s">
        <v>503</v>
      </c>
      <c r="E208" s="225" t="s">
        <v>966</v>
      </c>
      <c r="F208" s="226" t="s">
        <v>967</v>
      </c>
      <c r="G208" s="227" t="s">
        <v>373</v>
      </c>
      <c r="H208" s="228">
        <v>1</v>
      </c>
      <c r="I208" s="229"/>
      <c r="J208" s="230">
        <f>ROUND(I208*H208,2)</f>
        <v>0</v>
      </c>
      <c r="K208" s="226" t="s">
        <v>5</v>
      </c>
      <c r="L208" s="231"/>
      <c r="M208" s="232" t="s">
        <v>5</v>
      </c>
      <c r="N208" s="233" t="s">
        <v>48</v>
      </c>
      <c r="O208" s="43"/>
      <c r="P208" s="191">
        <f>O208*H208</f>
        <v>0</v>
      </c>
      <c r="Q208" s="191">
        <v>0.02</v>
      </c>
      <c r="R208" s="191">
        <f>Q208*H208</f>
        <v>0.02</v>
      </c>
      <c r="S208" s="191">
        <v>0</v>
      </c>
      <c r="T208" s="192">
        <f>S208*H208</f>
        <v>0</v>
      </c>
      <c r="AR208" s="25" t="s">
        <v>429</v>
      </c>
      <c r="AT208" s="25" t="s">
        <v>503</v>
      </c>
      <c r="AU208" s="25" t="s">
        <v>89</v>
      </c>
      <c r="AY208" s="25" t="s">
        <v>149</v>
      </c>
      <c r="BE208" s="193">
        <f>IF(N208="základní",J208,0)</f>
        <v>0</v>
      </c>
      <c r="BF208" s="193">
        <f>IF(N208="snížená",J208,0)</f>
        <v>0</v>
      </c>
      <c r="BG208" s="193">
        <f>IF(N208="zákl. přenesená",J208,0)</f>
        <v>0</v>
      </c>
      <c r="BH208" s="193">
        <f>IF(N208="sníž. přenesená",J208,0)</f>
        <v>0</v>
      </c>
      <c r="BI208" s="193">
        <f>IF(N208="nulová",J208,0)</f>
        <v>0</v>
      </c>
      <c r="BJ208" s="25" t="s">
        <v>84</v>
      </c>
      <c r="BK208" s="193">
        <f>ROUND(I208*H208,2)</f>
        <v>0</v>
      </c>
      <c r="BL208" s="25" t="s">
        <v>302</v>
      </c>
      <c r="BM208" s="25" t="s">
        <v>968</v>
      </c>
    </row>
    <row r="209" spans="2:65" s="1" customFormat="1" ht="94.5">
      <c r="B209" s="42"/>
      <c r="D209" s="194" t="s">
        <v>156</v>
      </c>
      <c r="F209" s="195" t="s">
        <v>969</v>
      </c>
      <c r="I209" s="196"/>
      <c r="L209" s="42"/>
      <c r="M209" s="197"/>
      <c r="N209" s="43"/>
      <c r="O209" s="43"/>
      <c r="P209" s="43"/>
      <c r="Q209" s="43"/>
      <c r="R209" s="43"/>
      <c r="S209" s="43"/>
      <c r="T209" s="71"/>
      <c r="AT209" s="25" t="s">
        <v>156</v>
      </c>
      <c r="AU209" s="25" t="s">
        <v>89</v>
      </c>
    </row>
    <row r="210" spans="2:65" s="1" customFormat="1" ht="16.5" customHeight="1">
      <c r="B210" s="181"/>
      <c r="C210" s="224" t="s">
        <v>970</v>
      </c>
      <c r="D210" s="224" t="s">
        <v>503</v>
      </c>
      <c r="E210" s="225" t="s">
        <v>971</v>
      </c>
      <c r="F210" s="226" t="s">
        <v>972</v>
      </c>
      <c r="G210" s="227" t="s">
        <v>373</v>
      </c>
      <c r="H210" s="228">
        <v>1</v>
      </c>
      <c r="I210" s="229"/>
      <c r="J210" s="230">
        <f>ROUND(I210*H210,2)</f>
        <v>0</v>
      </c>
      <c r="K210" s="226" t="s">
        <v>5</v>
      </c>
      <c r="L210" s="231"/>
      <c r="M210" s="232" t="s">
        <v>5</v>
      </c>
      <c r="N210" s="233" t="s">
        <v>48</v>
      </c>
      <c r="O210" s="43"/>
      <c r="P210" s="191">
        <f>O210*H210</f>
        <v>0</v>
      </c>
      <c r="Q210" s="191">
        <v>0.02</v>
      </c>
      <c r="R210" s="191">
        <f>Q210*H210</f>
        <v>0.02</v>
      </c>
      <c r="S210" s="191">
        <v>0</v>
      </c>
      <c r="T210" s="192">
        <f>S210*H210</f>
        <v>0</v>
      </c>
      <c r="AR210" s="25" t="s">
        <v>429</v>
      </c>
      <c r="AT210" s="25" t="s">
        <v>503</v>
      </c>
      <c r="AU210" s="25" t="s">
        <v>89</v>
      </c>
      <c r="AY210" s="25" t="s">
        <v>149</v>
      </c>
      <c r="BE210" s="193">
        <f>IF(N210="základní",J210,0)</f>
        <v>0</v>
      </c>
      <c r="BF210" s="193">
        <f>IF(N210="snížená",J210,0)</f>
        <v>0</v>
      </c>
      <c r="BG210" s="193">
        <f>IF(N210="zákl. přenesená",J210,0)</f>
        <v>0</v>
      </c>
      <c r="BH210" s="193">
        <f>IF(N210="sníž. přenesená",J210,0)</f>
        <v>0</v>
      </c>
      <c r="BI210" s="193">
        <f>IF(N210="nulová",J210,0)</f>
        <v>0</v>
      </c>
      <c r="BJ210" s="25" t="s">
        <v>84</v>
      </c>
      <c r="BK210" s="193">
        <f>ROUND(I210*H210,2)</f>
        <v>0</v>
      </c>
      <c r="BL210" s="25" t="s">
        <v>302</v>
      </c>
      <c r="BM210" s="25" t="s">
        <v>973</v>
      </c>
    </row>
    <row r="211" spans="2:65" s="1" customFormat="1" ht="25.5" customHeight="1">
      <c r="B211" s="181"/>
      <c r="C211" s="182" t="s">
        <v>974</v>
      </c>
      <c r="D211" s="182" t="s">
        <v>151</v>
      </c>
      <c r="E211" s="183" t="s">
        <v>975</v>
      </c>
      <c r="F211" s="184" t="s">
        <v>976</v>
      </c>
      <c r="G211" s="185" t="s">
        <v>242</v>
      </c>
      <c r="H211" s="186">
        <v>0.52900000000000003</v>
      </c>
      <c r="I211" s="187"/>
      <c r="J211" s="188">
        <f>ROUND(I211*H211,2)</f>
        <v>0</v>
      </c>
      <c r="K211" s="184" t="s">
        <v>220</v>
      </c>
      <c r="L211" s="42"/>
      <c r="M211" s="189" t="s">
        <v>5</v>
      </c>
      <c r="N211" s="190" t="s">
        <v>48</v>
      </c>
      <c r="O211" s="43"/>
      <c r="P211" s="191">
        <f>O211*H211</f>
        <v>0</v>
      </c>
      <c r="Q211" s="191">
        <v>0</v>
      </c>
      <c r="R211" s="191">
        <f>Q211*H211</f>
        <v>0</v>
      </c>
      <c r="S211" s="191">
        <v>0</v>
      </c>
      <c r="T211" s="192">
        <f>S211*H211</f>
        <v>0</v>
      </c>
      <c r="AR211" s="25" t="s">
        <v>302</v>
      </c>
      <c r="AT211" s="25" t="s">
        <v>151</v>
      </c>
      <c r="AU211" s="25" t="s">
        <v>89</v>
      </c>
      <c r="AY211" s="25" t="s">
        <v>149</v>
      </c>
      <c r="BE211" s="193">
        <f>IF(N211="základní",J211,0)</f>
        <v>0</v>
      </c>
      <c r="BF211" s="193">
        <f>IF(N211="snížená",J211,0)</f>
        <v>0</v>
      </c>
      <c r="BG211" s="193">
        <f>IF(N211="zákl. přenesená",J211,0)</f>
        <v>0</v>
      </c>
      <c r="BH211" s="193">
        <f>IF(N211="sníž. přenesená",J211,0)</f>
        <v>0</v>
      </c>
      <c r="BI211" s="193">
        <f>IF(N211="nulová",J211,0)</f>
        <v>0</v>
      </c>
      <c r="BJ211" s="25" t="s">
        <v>84</v>
      </c>
      <c r="BK211" s="193">
        <f>ROUND(I211*H211,2)</f>
        <v>0</v>
      </c>
      <c r="BL211" s="25" t="s">
        <v>302</v>
      </c>
      <c r="BM211" s="25" t="s">
        <v>977</v>
      </c>
    </row>
    <row r="212" spans="2:65" s="1" customFormat="1" ht="27">
      <c r="B212" s="42"/>
      <c r="D212" s="194" t="s">
        <v>156</v>
      </c>
      <c r="F212" s="195" t="s">
        <v>978</v>
      </c>
      <c r="I212" s="196"/>
      <c r="L212" s="42"/>
      <c r="M212" s="197"/>
      <c r="N212" s="43"/>
      <c r="O212" s="43"/>
      <c r="P212" s="43"/>
      <c r="Q212" s="43"/>
      <c r="R212" s="43"/>
      <c r="S212" s="43"/>
      <c r="T212" s="71"/>
      <c r="AT212" s="25" t="s">
        <v>156</v>
      </c>
      <c r="AU212" s="25" t="s">
        <v>89</v>
      </c>
    </row>
    <row r="213" spans="2:65" s="1" customFormat="1" ht="16.5" customHeight="1">
      <c r="B213" s="181"/>
      <c r="C213" s="182" t="s">
        <v>979</v>
      </c>
      <c r="D213" s="182" t="s">
        <v>151</v>
      </c>
      <c r="E213" s="183" t="s">
        <v>980</v>
      </c>
      <c r="F213" s="184" t="s">
        <v>981</v>
      </c>
      <c r="G213" s="185" t="s">
        <v>242</v>
      </c>
      <c r="H213" s="186">
        <v>0.52600000000000002</v>
      </c>
      <c r="I213" s="187"/>
      <c r="J213" s="188">
        <f>ROUND(I213*H213,2)</f>
        <v>0</v>
      </c>
      <c r="K213" s="184" t="s">
        <v>220</v>
      </c>
      <c r="L213" s="42"/>
      <c r="M213" s="189" t="s">
        <v>5</v>
      </c>
      <c r="N213" s="190" t="s">
        <v>48</v>
      </c>
      <c r="O213" s="43"/>
      <c r="P213" s="191">
        <f>O213*H213</f>
        <v>0</v>
      </c>
      <c r="Q213" s="191">
        <v>0</v>
      </c>
      <c r="R213" s="191">
        <f>Q213*H213</f>
        <v>0</v>
      </c>
      <c r="S213" s="191">
        <v>0</v>
      </c>
      <c r="T213" s="192">
        <f>S213*H213</f>
        <v>0</v>
      </c>
      <c r="AR213" s="25" t="s">
        <v>302</v>
      </c>
      <c r="AT213" s="25" t="s">
        <v>151</v>
      </c>
      <c r="AU213" s="25" t="s">
        <v>89</v>
      </c>
      <c r="AY213" s="25" t="s">
        <v>149</v>
      </c>
      <c r="BE213" s="193">
        <f>IF(N213="základní",J213,0)</f>
        <v>0</v>
      </c>
      <c r="BF213" s="193">
        <f>IF(N213="snížená",J213,0)</f>
        <v>0</v>
      </c>
      <c r="BG213" s="193">
        <f>IF(N213="zákl. přenesená",J213,0)</f>
        <v>0</v>
      </c>
      <c r="BH213" s="193">
        <f>IF(N213="sníž. přenesená",J213,0)</f>
        <v>0</v>
      </c>
      <c r="BI213" s="193">
        <f>IF(N213="nulová",J213,0)</f>
        <v>0</v>
      </c>
      <c r="BJ213" s="25" t="s">
        <v>84</v>
      </c>
      <c r="BK213" s="193">
        <f>ROUND(I213*H213,2)</f>
        <v>0</v>
      </c>
      <c r="BL213" s="25" t="s">
        <v>302</v>
      </c>
      <c r="BM213" s="25" t="s">
        <v>982</v>
      </c>
    </row>
    <row r="214" spans="2:65" s="1" customFormat="1" ht="27">
      <c r="B214" s="42"/>
      <c r="D214" s="194" t="s">
        <v>156</v>
      </c>
      <c r="F214" s="195" t="s">
        <v>983</v>
      </c>
      <c r="I214" s="196"/>
      <c r="L214" s="42"/>
      <c r="M214" s="197"/>
      <c r="N214" s="43"/>
      <c r="O214" s="43"/>
      <c r="P214" s="43"/>
      <c r="Q214" s="43"/>
      <c r="R214" s="43"/>
      <c r="S214" s="43"/>
      <c r="T214" s="71"/>
      <c r="AT214" s="25" t="s">
        <v>156</v>
      </c>
      <c r="AU214" s="25" t="s">
        <v>89</v>
      </c>
    </row>
    <row r="215" spans="2:65" s="11" customFormat="1" ht="29.85" customHeight="1">
      <c r="B215" s="168"/>
      <c r="D215" s="169" t="s">
        <v>76</v>
      </c>
      <c r="E215" s="179" t="s">
        <v>984</v>
      </c>
      <c r="F215" s="179" t="s">
        <v>985</v>
      </c>
      <c r="I215" s="171"/>
      <c r="J215" s="180">
        <f>BK215</f>
        <v>0</v>
      </c>
      <c r="L215" s="168"/>
      <c r="M215" s="173"/>
      <c r="N215" s="174"/>
      <c r="O215" s="174"/>
      <c r="P215" s="175">
        <f>SUM(P216:P278)</f>
        <v>0</v>
      </c>
      <c r="Q215" s="174"/>
      <c r="R215" s="175">
        <f>SUM(R216:R278)</f>
        <v>1.7109100000000002</v>
      </c>
      <c r="S215" s="174"/>
      <c r="T215" s="176">
        <f>SUM(T216:T278)</f>
        <v>1.5530499999999998</v>
      </c>
      <c r="AR215" s="169" t="s">
        <v>89</v>
      </c>
      <c r="AT215" s="177" t="s">
        <v>76</v>
      </c>
      <c r="AU215" s="177" t="s">
        <v>84</v>
      </c>
      <c r="AY215" s="169" t="s">
        <v>149</v>
      </c>
      <c r="BK215" s="178">
        <f>SUM(BK216:BK278)</f>
        <v>0</v>
      </c>
    </row>
    <row r="216" spans="2:65" s="1" customFormat="1" ht="25.5" customHeight="1">
      <c r="B216" s="181"/>
      <c r="C216" s="182" t="s">
        <v>986</v>
      </c>
      <c r="D216" s="182" t="s">
        <v>151</v>
      </c>
      <c r="E216" s="183" t="s">
        <v>987</v>
      </c>
      <c r="F216" s="184" t="s">
        <v>988</v>
      </c>
      <c r="G216" s="185" t="s">
        <v>379</v>
      </c>
      <c r="H216" s="186">
        <v>6</v>
      </c>
      <c r="I216" s="187"/>
      <c r="J216" s="188">
        <f>ROUND(I216*H216,2)</f>
        <v>0</v>
      </c>
      <c r="K216" s="184" t="s">
        <v>220</v>
      </c>
      <c r="L216" s="42"/>
      <c r="M216" s="189" t="s">
        <v>5</v>
      </c>
      <c r="N216" s="190" t="s">
        <v>48</v>
      </c>
      <c r="O216" s="43"/>
      <c r="P216" s="191">
        <f>O216*H216</f>
        <v>0</v>
      </c>
      <c r="Q216" s="191">
        <v>1.6199999999999999E-3</v>
      </c>
      <c r="R216" s="191">
        <f>Q216*H216</f>
        <v>9.7199999999999995E-3</v>
      </c>
      <c r="S216" s="191">
        <v>0</v>
      </c>
      <c r="T216" s="192">
        <f>S216*H216</f>
        <v>0</v>
      </c>
      <c r="AR216" s="25" t="s">
        <v>302</v>
      </c>
      <c r="AT216" s="25" t="s">
        <v>151</v>
      </c>
      <c r="AU216" s="25" t="s">
        <v>89</v>
      </c>
      <c r="AY216" s="25" t="s">
        <v>149</v>
      </c>
      <c r="BE216" s="193">
        <f>IF(N216="základní",J216,0)</f>
        <v>0</v>
      </c>
      <c r="BF216" s="193">
        <f>IF(N216="snížená",J216,0)</f>
        <v>0</v>
      </c>
      <c r="BG216" s="193">
        <f>IF(N216="zákl. přenesená",J216,0)</f>
        <v>0</v>
      </c>
      <c r="BH216" s="193">
        <f>IF(N216="sníž. přenesená",J216,0)</f>
        <v>0</v>
      </c>
      <c r="BI216" s="193">
        <f>IF(N216="nulová",J216,0)</f>
        <v>0</v>
      </c>
      <c r="BJ216" s="25" t="s">
        <v>84</v>
      </c>
      <c r="BK216" s="193">
        <f>ROUND(I216*H216,2)</f>
        <v>0</v>
      </c>
      <c r="BL216" s="25" t="s">
        <v>302</v>
      </c>
      <c r="BM216" s="25" t="s">
        <v>989</v>
      </c>
    </row>
    <row r="217" spans="2:65" s="1" customFormat="1" ht="54">
      <c r="B217" s="42"/>
      <c r="D217" s="194" t="s">
        <v>156</v>
      </c>
      <c r="F217" s="195" t="s">
        <v>990</v>
      </c>
      <c r="I217" s="196"/>
      <c r="L217" s="42"/>
      <c r="M217" s="197"/>
      <c r="N217" s="43"/>
      <c r="O217" s="43"/>
      <c r="P217" s="43"/>
      <c r="Q217" s="43"/>
      <c r="R217" s="43"/>
      <c r="S217" s="43"/>
      <c r="T217" s="71"/>
      <c r="AT217" s="25" t="s">
        <v>156</v>
      </c>
      <c r="AU217" s="25" t="s">
        <v>89</v>
      </c>
    </row>
    <row r="218" spans="2:65" s="13" customFormat="1" ht="13.5">
      <c r="B218" s="208"/>
      <c r="D218" s="194" t="s">
        <v>223</v>
      </c>
      <c r="E218" s="209" t="s">
        <v>5</v>
      </c>
      <c r="F218" s="210" t="s">
        <v>991</v>
      </c>
      <c r="H218" s="211">
        <v>6</v>
      </c>
      <c r="I218" s="212"/>
      <c r="L218" s="208"/>
      <c r="M218" s="213"/>
      <c r="N218" s="214"/>
      <c r="O218" s="214"/>
      <c r="P218" s="214"/>
      <c r="Q218" s="214"/>
      <c r="R218" s="214"/>
      <c r="S218" s="214"/>
      <c r="T218" s="215"/>
      <c r="AT218" s="209" t="s">
        <v>223</v>
      </c>
      <c r="AU218" s="209" t="s">
        <v>89</v>
      </c>
      <c r="AV218" s="13" t="s">
        <v>89</v>
      </c>
      <c r="AW218" s="13" t="s">
        <v>40</v>
      </c>
      <c r="AX218" s="13" t="s">
        <v>84</v>
      </c>
      <c r="AY218" s="209" t="s">
        <v>149</v>
      </c>
    </row>
    <row r="219" spans="2:65" s="1" customFormat="1" ht="25.5" customHeight="1">
      <c r="B219" s="181"/>
      <c r="C219" s="182" t="s">
        <v>992</v>
      </c>
      <c r="D219" s="182" t="s">
        <v>151</v>
      </c>
      <c r="E219" s="183" t="s">
        <v>993</v>
      </c>
      <c r="F219" s="184" t="s">
        <v>994</v>
      </c>
      <c r="G219" s="185" t="s">
        <v>379</v>
      </c>
      <c r="H219" s="186">
        <v>15</v>
      </c>
      <c r="I219" s="187"/>
      <c r="J219" s="188">
        <f>ROUND(I219*H219,2)</f>
        <v>0</v>
      </c>
      <c r="K219" s="184" t="s">
        <v>220</v>
      </c>
      <c r="L219" s="42"/>
      <c r="M219" s="189" t="s">
        <v>5</v>
      </c>
      <c r="N219" s="190" t="s">
        <v>48</v>
      </c>
      <c r="O219" s="43"/>
      <c r="P219" s="191">
        <f>O219*H219</f>
        <v>0</v>
      </c>
      <c r="Q219" s="191">
        <v>2.0400000000000001E-3</v>
      </c>
      <c r="R219" s="191">
        <f>Q219*H219</f>
        <v>3.0600000000000002E-2</v>
      </c>
      <c r="S219" s="191">
        <v>0</v>
      </c>
      <c r="T219" s="192">
        <f>S219*H219</f>
        <v>0</v>
      </c>
      <c r="AR219" s="25" t="s">
        <v>302</v>
      </c>
      <c r="AT219" s="25" t="s">
        <v>151</v>
      </c>
      <c r="AU219" s="25" t="s">
        <v>89</v>
      </c>
      <c r="AY219" s="25" t="s">
        <v>149</v>
      </c>
      <c r="BE219" s="193">
        <f>IF(N219="základní",J219,0)</f>
        <v>0</v>
      </c>
      <c r="BF219" s="193">
        <f>IF(N219="snížená",J219,0)</f>
        <v>0</v>
      </c>
      <c r="BG219" s="193">
        <f>IF(N219="zákl. přenesená",J219,0)</f>
        <v>0</v>
      </c>
      <c r="BH219" s="193">
        <f>IF(N219="sníž. přenesená",J219,0)</f>
        <v>0</v>
      </c>
      <c r="BI219" s="193">
        <f>IF(N219="nulová",J219,0)</f>
        <v>0</v>
      </c>
      <c r="BJ219" s="25" t="s">
        <v>84</v>
      </c>
      <c r="BK219" s="193">
        <f>ROUND(I219*H219,2)</f>
        <v>0</v>
      </c>
      <c r="BL219" s="25" t="s">
        <v>302</v>
      </c>
      <c r="BM219" s="25" t="s">
        <v>995</v>
      </c>
    </row>
    <row r="220" spans="2:65" s="1" customFormat="1" ht="54">
      <c r="B220" s="42"/>
      <c r="D220" s="194" t="s">
        <v>156</v>
      </c>
      <c r="F220" s="195" t="s">
        <v>996</v>
      </c>
      <c r="I220" s="196"/>
      <c r="L220" s="42"/>
      <c r="M220" s="197"/>
      <c r="N220" s="43"/>
      <c r="O220" s="43"/>
      <c r="P220" s="43"/>
      <c r="Q220" s="43"/>
      <c r="R220" s="43"/>
      <c r="S220" s="43"/>
      <c r="T220" s="71"/>
      <c r="AT220" s="25" t="s">
        <v>156</v>
      </c>
      <c r="AU220" s="25" t="s">
        <v>89</v>
      </c>
    </row>
    <row r="221" spans="2:65" s="13" customFormat="1" ht="13.5">
      <c r="B221" s="208"/>
      <c r="D221" s="194" t="s">
        <v>223</v>
      </c>
      <c r="E221" s="209" t="s">
        <v>5</v>
      </c>
      <c r="F221" s="210" t="s">
        <v>997</v>
      </c>
      <c r="H221" s="211">
        <v>15</v>
      </c>
      <c r="I221" s="212"/>
      <c r="L221" s="208"/>
      <c r="M221" s="213"/>
      <c r="N221" s="214"/>
      <c r="O221" s="214"/>
      <c r="P221" s="214"/>
      <c r="Q221" s="214"/>
      <c r="R221" s="214"/>
      <c r="S221" s="214"/>
      <c r="T221" s="215"/>
      <c r="AT221" s="209" t="s">
        <v>223</v>
      </c>
      <c r="AU221" s="209" t="s">
        <v>89</v>
      </c>
      <c r="AV221" s="13" t="s">
        <v>89</v>
      </c>
      <c r="AW221" s="13" t="s">
        <v>40</v>
      </c>
      <c r="AX221" s="13" t="s">
        <v>84</v>
      </c>
      <c r="AY221" s="209" t="s">
        <v>149</v>
      </c>
    </row>
    <row r="222" spans="2:65" s="1" customFormat="1" ht="25.5" customHeight="1">
      <c r="B222" s="181"/>
      <c r="C222" s="182" t="s">
        <v>998</v>
      </c>
      <c r="D222" s="182" t="s">
        <v>151</v>
      </c>
      <c r="E222" s="183" t="s">
        <v>999</v>
      </c>
      <c r="F222" s="184" t="s">
        <v>1000</v>
      </c>
      <c r="G222" s="185" t="s">
        <v>379</v>
      </c>
      <c r="H222" s="186">
        <v>76</v>
      </c>
      <c r="I222" s="187"/>
      <c r="J222" s="188">
        <f>ROUND(I222*H222,2)</f>
        <v>0</v>
      </c>
      <c r="K222" s="184" t="s">
        <v>220</v>
      </c>
      <c r="L222" s="42"/>
      <c r="M222" s="189" t="s">
        <v>5</v>
      </c>
      <c r="N222" s="190" t="s">
        <v>48</v>
      </c>
      <c r="O222" s="43"/>
      <c r="P222" s="191">
        <f>O222*H222</f>
        <v>0</v>
      </c>
      <c r="Q222" s="191">
        <v>3.0100000000000001E-3</v>
      </c>
      <c r="R222" s="191">
        <f>Q222*H222</f>
        <v>0.22876000000000002</v>
      </c>
      <c r="S222" s="191">
        <v>0</v>
      </c>
      <c r="T222" s="192">
        <f>S222*H222</f>
        <v>0</v>
      </c>
      <c r="AR222" s="25" t="s">
        <v>302</v>
      </c>
      <c r="AT222" s="25" t="s">
        <v>151</v>
      </c>
      <c r="AU222" s="25" t="s">
        <v>89</v>
      </c>
      <c r="AY222" s="25" t="s">
        <v>149</v>
      </c>
      <c r="BE222" s="193">
        <f>IF(N222="základní",J222,0)</f>
        <v>0</v>
      </c>
      <c r="BF222" s="193">
        <f>IF(N222="snížená",J222,0)</f>
        <v>0</v>
      </c>
      <c r="BG222" s="193">
        <f>IF(N222="zákl. přenesená",J222,0)</f>
        <v>0</v>
      </c>
      <c r="BH222" s="193">
        <f>IF(N222="sníž. přenesená",J222,0)</f>
        <v>0</v>
      </c>
      <c r="BI222" s="193">
        <f>IF(N222="nulová",J222,0)</f>
        <v>0</v>
      </c>
      <c r="BJ222" s="25" t="s">
        <v>84</v>
      </c>
      <c r="BK222" s="193">
        <f>ROUND(I222*H222,2)</f>
        <v>0</v>
      </c>
      <c r="BL222" s="25" t="s">
        <v>302</v>
      </c>
      <c r="BM222" s="25" t="s">
        <v>1001</v>
      </c>
    </row>
    <row r="223" spans="2:65" s="1" customFormat="1" ht="54">
      <c r="B223" s="42"/>
      <c r="D223" s="194" t="s">
        <v>156</v>
      </c>
      <c r="F223" s="195" t="s">
        <v>1002</v>
      </c>
      <c r="I223" s="196"/>
      <c r="L223" s="42"/>
      <c r="M223" s="197"/>
      <c r="N223" s="43"/>
      <c r="O223" s="43"/>
      <c r="P223" s="43"/>
      <c r="Q223" s="43"/>
      <c r="R223" s="43"/>
      <c r="S223" s="43"/>
      <c r="T223" s="71"/>
      <c r="AT223" s="25" t="s">
        <v>156</v>
      </c>
      <c r="AU223" s="25" t="s">
        <v>89</v>
      </c>
    </row>
    <row r="224" spans="2:65" s="13" customFormat="1" ht="13.5">
      <c r="B224" s="208"/>
      <c r="D224" s="194" t="s">
        <v>223</v>
      </c>
      <c r="E224" s="209" t="s">
        <v>5</v>
      </c>
      <c r="F224" s="210" t="s">
        <v>1003</v>
      </c>
      <c r="H224" s="211">
        <v>76</v>
      </c>
      <c r="I224" s="212"/>
      <c r="L224" s="208"/>
      <c r="M224" s="213"/>
      <c r="N224" s="214"/>
      <c r="O224" s="214"/>
      <c r="P224" s="214"/>
      <c r="Q224" s="214"/>
      <c r="R224" s="214"/>
      <c r="S224" s="214"/>
      <c r="T224" s="215"/>
      <c r="AT224" s="209" t="s">
        <v>223</v>
      </c>
      <c r="AU224" s="209" t="s">
        <v>89</v>
      </c>
      <c r="AV224" s="13" t="s">
        <v>89</v>
      </c>
      <c r="AW224" s="13" t="s">
        <v>40</v>
      </c>
      <c r="AX224" s="13" t="s">
        <v>84</v>
      </c>
      <c r="AY224" s="209" t="s">
        <v>149</v>
      </c>
    </row>
    <row r="225" spans="2:65" s="1" customFormat="1" ht="25.5" customHeight="1">
      <c r="B225" s="181"/>
      <c r="C225" s="182" t="s">
        <v>1004</v>
      </c>
      <c r="D225" s="182" t="s">
        <v>151</v>
      </c>
      <c r="E225" s="183" t="s">
        <v>1005</v>
      </c>
      <c r="F225" s="184" t="s">
        <v>1006</v>
      </c>
      <c r="G225" s="185" t="s">
        <v>379</v>
      </c>
      <c r="H225" s="186">
        <v>10</v>
      </c>
      <c r="I225" s="187"/>
      <c r="J225" s="188">
        <f>ROUND(I225*H225,2)</f>
        <v>0</v>
      </c>
      <c r="K225" s="184" t="s">
        <v>220</v>
      </c>
      <c r="L225" s="42"/>
      <c r="M225" s="189" t="s">
        <v>5</v>
      </c>
      <c r="N225" s="190" t="s">
        <v>48</v>
      </c>
      <c r="O225" s="43"/>
      <c r="P225" s="191">
        <f>O225*H225</f>
        <v>0</v>
      </c>
      <c r="Q225" s="191">
        <v>3.8300000000000001E-3</v>
      </c>
      <c r="R225" s="191">
        <f>Q225*H225</f>
        <v>3.8300000000000001E-2</v>
      </c>
      <c r="S225" s="191">
        <v>0</v>
      </c>
      <c r="T225" s="192">
        <f>S225*H225</f>
        <v>0</v>
      </c>
      <c r="AR225" s="25" t="s">
        <v>302</v>
      </c>
      <c r="AT225" s="25" t="s">
        <v>151</v>
      </c>
      <c r="AU225" s="25" t="s">
        <v>89</v>
      </c>
      <c r="AY225" s="25" t="s">
        <v>149</v>
      </c>
      <c r="BE225" s="193">
        <f>IF(N225="základní",J225,0)</f>
        <v>0</v>
      </c>
      <c r="BF225" s="193">
        <f>IF(N225="snížená",J225,0)</f>
        <v>0</v>
      </c>
      <c r="BG225" s="193">
        <f>IF(N225="zákl. přenesená",J225,0)</f>
        <v>0</v>
      </c>
      <c r="BH225" s="193">
        <f>IF(N225="sníž. přenesená",J225,0)</f>
        <v>0</v>
      </c>
      <c r="BI225" s="193">
        <f>IF(N225="nulová",J225,0)</f>
        <v>0</v>
      </c>
      <c r="BJ225" s="25" t="s">
        <v>84</v>
      </c>
      <c r="BK225" s="193">
        <f>ROUND(I225*H225,2)</f>
        <v>0</v>
      </c>
      <c r="BL225" s="25" t="s">
        <v>302</v>
      </c>
      <c r="BM225" s="25" t="s">
        <v>1007</v>
      </c>
    </row>
    <row r="226" spans="2:65" s="1" customFormat="1" ht="54">
      <c r="B226" s="42"/>
      <c r="D226" s="194" t="s">
        <v>156</v>
      </c>
      <c r="F226" s="195" t="s">
        <v>1008</v>
      </c>
      <c r="I226" s="196"/>
      <c r="L226" s="42"/>
      <c r="M226" s="197"/>
      <c r="N226" s="43"/>
      <c r="O226" s="43"/>
      <c r="P226" s="43"/>
      <c r="Q226" s="43"/>
      <c r="R226" s="43"/>
      <c r="S226" s="43"/>
      <c r="T226" s="71"/>
      <c r="AT226" s="25" t="s">
        <v>156</v>
      </c>
      <c r="AU226" s="25" t="s">
        <v>89</v>
      </c>
    </row>
    <row r="227" spans="2:65" s="13" customFormat="1" ht="13.5">
      <c r="B227" s="208"/>
      <c r="D227" s="194" t="s">
        <v>223</v>
      </c>
      <c r="E227" s="209" t="s">
        <v>5</v>
      </c>
      <c r="F227" s="210" t="s">
        <v>1009</v>
      </c>
      <c r="H227" s="211">
        <v>10</v>
      </c>
      <c r="I227" s="212"/>
      <c r="L227" s="208"/>
      <c r="M227" s="213"/>
      <c r="N227" s="214"/>
      <c r="O227" s="214"/>
      <c r="P227" s="214"/>
      <c r="Q227" s="214"/>
      <c r="R227" s="214"/>
      <c r="S227" s="214"/>
      <c r="T227" s="215"/>
      <c r="AT227" s="209" t="s">
        <v>223</v>
      </c>
      <c r="AU227" s="209" t="s">
        <v>89</v>
      </c>
      <c r="AV227" s="13" t="s">
        <v>89</v>
      </c>
      <c r="AW227" s="13" t="s">
        <v>40</v>
      </c>
      <c r="AX227" s="13" t="s">
        <v>84</v>
      </c>
      <c r="AY227" s="209" t="s">
        <v>149</v>
      </c>
    </row>
    <row r="228" spans="2:65" s="1" customFormat="1" ht="25.5" customHeight="1">
      <c r="B228" s="181"/>
      <c r="C228" s="182" t="s">
        <v>1010</v>
      </c>
      <c r="D228" s="182" t="s">
        <v>151</v>
      </c>
      <c r="E228" s="183" t="s">
        <v>1011</v>
      </c>
      <c r="F228" s="184" t="s">
        <v>1012</v>
      </c>
      <c r="G228" s="185" t="s">
        <v>379</v>
      </c>
      <c r="H228" s="186">
        <v>20</v>
      </c>
      <c r="I228" s="187"/>
      <c r="J228" s="188">
        <f>ROUND(I228*H228,2)</f>
        <v>0</v>
      </c>
      <c r="K228" s="184" t="s">
        <v>220</v>
      </c>
      <c r="L228" s="42"/>
      <c r="M228" s="189" t="s">
        <v>5</v>
      </c>
      <c r="N228" s="190" t="s">
        <v>48</v>
      </c>
      <c r="O228" s="43"/>
      <c r="P228" s="191">
        <f>O228*H228</f>
        <v>0</v>
      </c>
      <c r="Q228" s="191">
        <v>4.4999999999999997E-3</v>
      </c>
      <c r="R228" s="191">
        <f>Q228*H228</f>
        <v>0.09</v>
      </c>
      <c r="S228" s="191">
        <v>0</v>
      </c>
      <c r="T228" s="192">
        <f>S228*H228</f>
        <v>0</v>
      </c>
      <c r="AR228" s="25" t="s">
        <v>302</v>
      </c>
      <c r="AT228" s="25" t="s">
        <v>151</v>
      </c>
      <c r="AU228" s="25" t="s">
        <v>89</v>
      </c>
      <c r="AY228" s="25" t="s">
        <v>149</v>
      </c>
      <c r="BE228" s="193">
        <f>IF(N228="základní",J228,0)</f>
        <v>0</v>
      </c>
      <c r="BF228" s="193">
        <f>IF(N228="snížená",J228,0)</f>
        <v>0</v>
      </c>
      <c r="BG228" s="193">
        <f>IF(N228="zákl. přenesená",J228,0)</f>
        <v>0</v>
      </c>
      <c r="BH228" s="193">
        <f>IF(N228="sníž. přenesená",J228,0)</f>
        <v>0</v>
      </c>
      <c r="BI228" s="193">
        <f>IF(N228="nulová",J228,0)</f>
        <v>0</v>
      </c>
      <c r="BJ228" s="25" t="s">
        <v>84</v>
      </c>
      <c r="BK228" s="193">
        <f>ROUND(I228*H228,2)</f>
        <v>0</v>
      </c>
      <c r="BL228" s="25" t="s">
        <v>302</v>
      </c>
      <c r="BM228" s="25" t="s">
        <v>1013</v>
      </c>
    </row>
    <row r="229" spans="2:65" s="1" customFormat="1" ht="54">
      <c r="B229" s="42"/>
      <c r="D229" s="194" t="s">
        <v>156</v>
      </c>
      <c r="F229" s="195" t="s">
        <v>1014</v>
      </c>
      <c r="I229" s="196"/>
      <c r="L229" s="42"/>
      <c r="M229" s="197"/>
      <c r="N229" s="43"/>
      <c r="O229" s="43"/>
      <c r="P229" s="43"/>
      <c r="Q229" s="43"/>
      <c r="R229" s="43"/>
      <c r="S229" s="43"/>
      <c r="T229" s="71"/>
      <c r="AT229" s="25" t="s">
        <v>156</v>
      </c>
      <c r="AU229" s="25" t="s">
        <v>89</v>
      </c>
    </row>
    <row r="230" spans="2:65" s="13" customFormat="1" ht="13.5">
      <c r="B230" s="208"/>
      <c r="D230" s="194" t="s">
        <v>223</v>
      </c>
      <c r="E230" s="209" t="s">
        <v>5</v>
      </c>
      <c r="F230" s="210" t="s">
        <v>1015</v>
      </c>
      <c r="H230" s="211">
        <v>20</v>
      </c>
      <c r="I230" s="212"/>
      <c r="L230" s="208"/>
      <c r="M230" s="213"/>
      <c r="N230" s="214"/>
      <c r="O230" s="214"/>
      <c r="P230" s="214"/>
      <c r="Q230" s="214"/>
      <c r="R230" s="214"/>
      <c r="S230" s="214"/>
      <c r="T230" s="215"/>
      <c r="AT230" s="209" t="s">
        <v>223</v>
      </c>
      <c r="AU230" s="209" t="s">
        <v>89</v>
      </c>
      <c r="AV230" s="13" t="s">
        <v>89</v>
      </c>
      <c r="AW230" s="13" t="s">
        <v>40</v>
      </c>
      <c r="AX230" s="13" t="s">
        <v>84</v>
      </c>
      <c r="AY230" s="209" t="s">
        <v>149</v>
      </c>
    </row>
    <row r="231" spans="2:65" s="1" customFormat="1" ht="16.5" customHeight="1">
      <c r="B231" s="181"/>
      <c r="C231" s="182" t="s">
        <v>1016</v>
      </c>
      <c r="D231" s="182" t="s">
        <v>151</v>
      </c>
      <c r="E231" s="183" t="s">
        <v>1017</v>
      </c>
      <c r="F231" s="184" t="s">
        <v>1018</v>
      </c>
      <c r="G231" s="185" t="s">
        <v>379</v>
      </c>
      <c r="H231" s="186">
        <v>80</v>
      </c>
      <c r="I231" s="187"/>
      <c r="J231" s="188">
        <f>ROUND(I231*H231,2)</f>
        <v>0</v>
      </c>
      <c r="K231" s="184" t="s">
        <v>220</v>
      </c>
      <c r="L231" s="42"/>
      <c r="M231" s="189" t="s">
        <v>5</v>
      </c>
      <c r="N231" s="190" t="s">
        <v>48</v>
      </c>
      <c r="O231" s="43"/>
      <c r="P231" s="191">
        <f>O231*H231</f>
        <v>0</v>
      </c>
      <c r="Q231" s="191">
        <v>1.49E-3</v>
      </c>
      <c r="R231" s="191">
        <f>Q231*H231</f>
        <v>0.1192</v>
      </c>
      <c r="S231" s="191">
        <v>0</v>
      </c>
      <c r="T231" s="192">
        <f>S231*H231</f>
        <v>0</v>
      </c>
      <c r="AR231" s="25" t="s">
        <v>302</v>
      </c>
      <c r="AT231" s="25" t="s">
        <v>151</v>
      </c>
      <c r="AU231" s="25" t="s">
        <v>89</v>
      </c>
      <c r="AY231" s="25" t="s">
        <v>149</v>
      </c>
      <c r="BE231" s="193">
        <f>IF(N231="základní",J231,0)</f>
        <v>0</v>
      </c>
      <c r="BF231" s="193">
        <f>IF(N231="snížená",J231,0)</f>
        <v>0</v>
      </c>
      <c r="BG231" s="193">
        <f>IF(N231="zákl. přenesená",J231,0)</f>
        <v>0</v>
      </c>
      <c r="BH231" s="193">
        <f>IF(N231="sníž. přenesená",J231,0)</f>
        <v>0</v>
      </c>
      <c r="BI231" s="193">
        <f>IF(N231="nulová",J231,0)</f>
        <v>0</v>
      </c>
      <c r="BJ231" s="25" t="s">
        <v>84</v>
      </c>
      <c r="BK231" s="193">
        <f>ROUND(I231*H231,2)</f>
        <v>0</v>
      </c>
      <c r="BL231" s="25" t="s">
        <v>302</v>
      </c>
      <c r="BM231" s="25" t="s">
        <v>1019</v>
      </c>
    </row>
    <row r="232" spans="2:65" s="1" customFormat="1" ht="40.5">
      <c r="B232" s="42"/>
      <c r="D232" s="194" t="s">
        <v>156</v>
      </c>
      <c r="F232" s="195" t="s">
        <v>1020</v>
      </c>
      <c r="I232" s="196"/>
      <c r="L232" s="42"/>
      <c r="M232" s="197"/>
      <c r="N232" s="43"/>
      <c r="O232" s="43"/>
      <c r="P232" s="43"/>
      <c r="Q232" s="43"/>
      <c r="R232" s="43"/>
      <c r="S232" s="43"/>
      <c r="T232" s="71"/>
      <c r="AT232" s="25" t="s">
        <v>156</v>
      </c>
      <c r="AU232" s="25" t="s">
        <v>89</v>
      </c>
    </row>
    <row r="233" spans="2:65" s="13" customFormat="1" ht="13.5">
      <c r="B233" s="208"/>
      <c r="D233" s="194" t="s">
        <v>223</v>
      </c>
      <c r="E233" s="209" t="s">
        <v>5</v>
      </c>
      <c r="F233" s="210" t="s">
        <v>1021</v>
      </c>
      <c r="H233" s="211">
        <v>80</v>
      </c>
      <c r="I233" s="212"/>
      <c r="L233" s="208"/>
      <c r="M233" s="213"/>
      <c r="N233" s="214"/>
      <c r="O233" s="214"/>
      <c r="P233" s="214"/>
      <c r="Q233" s="214"/>
      <c r="R233" s="214"/>
      <c r="S233" s="214"/>
      <c r="T233" s="215"/>
      <c r="AT233" s="209" t="s">
        <v>223</v>
      </c>
      <c r="AU233" s="209" t="s">
        <v>89</v>
      </c>
      <c r="AV233" s="13" t="s">
        <v>89</v>
      </c>
      <c r="AW233" s="13" t="s">
        <v>40</v>
      </c>
      <c r="AX233" s="13" t="s">
        <v>84</v>
      </c>
      <c r="AY233" s="209" t="s">
        <v>149</v>
      </c>
    </row>
    <row r="234" spans="2:65" s="1" customFormat="1" ht="16.5" customHeight="1">
      <c r="B234" s="181"/>
      <c r="C234" s="182" t="s">
        <v>1022</v>
      </c>
      <c r="D234" s="182" t="s">
        <v>151</v>
      </c>
      <c r="E234" s="183" t="s">
        <v>1023</v>
      </c>
      <c r="F234" s="184" t="s">
        <v>1024</v>
      </c>
      <c r="G234" s="185" t="s">
        <v>379</v>
      </c>
      <c r="H234" s="186">
        <v>44</v>
      </c>
      <c r="I234" s="187"/>
      <c r="J234" s="188">
        <f>ROUND(I234*H234,2)</f>
        <v>0</v>
      </c>
      <c r="K234" s="184" t="s">
        <v>220</v>
      </c>
      <c r="L234" s="42"/>
      <c r="M234" s="189" t="s">
        <v>5</v>
      </c>
      <c r="N234" s="190" t="s">
        <v>48</v>
      </c>
      <c r="O234" s="43"/>
      <c r="P234" s="191">
        <f>O234*H234</f>
        <v>0</v>
      </c>
      <c r="Q234" s="191">
        <v>1.91E-3</v>
      </c>
      <c r="R234" s="191">
        <f>Q234*H234</f>
        <v>8.4040000000000004E-2</v>
      </c>
      <c r="S234" s="191">
        <v>0</v>
      </c>
      <c r="T234" s="192">
        <f>S234*H234</f>
        <v>0</v>
      </c>
      <c r="AR234" s="25" t="s">
        <v>302</v>
      </c>
      <c r="AT234" s="25" t="s">
        <v>151</v>
      </c>
      <c r="AU234" s="25" t="s">
        <v>89</v>
      </c>
      <c r="AY234" s="25" t="s">
        <v>149</v>
      </c>
      <c r="BE234" s="193">
        <f>IF(N234="základní",J234,0)</f>
        <v>0</v>
      </c>
      <c r="BF234" s="193">
        <f>IF(N234="snížená",J234,0)</f>
        <v>0</v>
      </c>
      <c r="BG234" s="193">
        <f>IF(N234="zákl. přenesená",J234,0)</f>
        <v>0</v>
      </c>
      <c r="BH234" s="193">
        <f>IF(N234="sníž. přenesená",J234,0)</f>
        <v>0</v>
      </c>
      <c r="BI234" s="193">
        <f>IF(N234="nulová",J234,0)</f>
        <v>0</v>
      </c>
      <c r="BJ234" s="25" t="s">
        <v>84</v>
      </c>
      <c r="BK234" s="193">
        <f>ROUND(I234*H234,2)</f>
        <v>0</v>
      </c>
      <c r="BL234" s="25" t="s">
        <v>302</v>
      </c>
      <c r="BM234" s="25" t="s">
        <v>1025</v>
      </c>
    </row>
    <row r="235" spans="2:65" s="1" customFormat="1" ht="40.5">
      <c r="B235" s="42"/>
      <c r="D235" s="194" t="s">
        <v>156</v>
      </c>
      <c r="F235" s="195" t="s">
        <v>1026</v>
      </c>
      <c r="I235" s="196"/>
      <c r="L235" s="42"/>
      <c r="M235" s="197"/>
      <c r="N235" s="43"/>
      <c r="O235" s="43"/>
      <c r="P235" s="43"/>
      <c r="Q235" s="43"/>
      <c r="R235" s="43"/>
      <c r="S235" s="43"/>
      <c r="T235" s="71"/>
      <c r="AT235" s="25" t="s">
        <v>156</v>
      </c>
      <c r="AU235" s="25" t="s">
        <v>89</v>
      </c>
    </row>
    <row r="236" spans="2:65" s="13" customFormat="1" ht="13.5">
      <c r="B236" s="208"/>
      <c r="D236" s="194" t="s">
        <v>223</v>
      </c>
      <c r="E236" s="209" t="s">
        <v>5</v>
      </c>
      <c r="F236" s="210" t="s">
        <v>1027</v>
      </c>
      <c r="H236" s="211">
        <v>44</v>
      </c>
      <c r="I236" s="212"/>
      <c r="L236" s="208"/>
      <c r="M236" s="213"/>
      <c r="N236" s="214"/>
      <c r="O236" s="214"/>
      <c r="P236" s="214"/>
      <c r="Q236" s="214"/>
      <c r="R236" s="214"/>
      <c r="S236" s="214"/>
      <c r="T236" s="215"/>
      <c r="AT236" s="209" t="s">
        <v>223</v>
      </c>
      <c r="AU236" s="209" t="s">
        <v>89</v>
      </c>
      <c r="AV236" s="13" t="s">
        <v>89</v>
      </c>
      <c r="AW236" s="13" t="s">
        <v>40</v>
      </c>
      <c r="AX236" s="13" t="s">
        <v>84</v>
      </c>
      <c r="AY236" s="209" t="s">
        <v>149</v>
      </c>
    </row>
    <row r="237" spans="2:65" s="1" customFormat="1" ht="16.5" customHeight="1">
      <c r="B237" s="181"/>
      <c r="C237" s="182" t="s">
        <v>1028</v>
      </c>
      <c r="D237" s="182" t="s">
        <v>151</v>
      </c>
      <c r="E237" s="183" t="s">
        <v>1029</v>
      </c>
      <c r="F237" s="184" t="s">
        <v>1030</v>
      </c>
      <c r="G237" s="185" t="s">
        <v>379</v>
      </c>
      <c r="H237" s="186">
        <v>70</v>
      </c>
      <c r="I237" s="187"/>
      <c r="J237" s="188">
        <f>ROUND(I237*H237,2)</f>
        <v>0</v>
      </c>
      <c r="K237" s="184" t="s">
        <v>220</v>
      </c>
      <c r="L237" s="42"/>
      <c r="M237" s="189" t="s">
        <v>5</v>
      </c>
      <c r="N237" s="190" t="s">
        <v>48</v>
      </c>
      <c r="O237" s="43"/>
      <c r="P237" s="191">
        <f>O237*H237</f>
        <v>0</v>
      </c>
      <c r="Q237" s="191">
        <v>4.0000000000000003E-5</v>
      </c>
      <c r="R237" s="191">
        <f>Q237*H237</f>
        <v>2.8000000000000004E-3</v>
      </c>
      <c r="S237" s="191">
        <v>2.5400000000000002E-3</v>
      </c>
      <c r="T237" s="192">
        <f>S237*H237</f>
        <v>0.17780000000000001</v>
      </c>
      <c r="AR237" s="25" t="s">
        <v>302</v>
      </c>
      <c r="AT237" s="25" t="s">
        <v>151</v>
      </c>
      <c r="AU237" s="25" t="s">
        <v>89</v>
      </c>
      <c r="AY237" s="25" t="s">
        <v>149</v>
      </c>
      <c r="BE237" s="193">
        <f>IF(N237="základní",J237,0)</f>
        <v>0</v>
      </c>
      <c r="BF237" s="193">
        <f>IF(N237="snížená",J237,0)</f>
        <v>0</v>
      </c>
      <c r="BG237" s="193">
        <f>IF(N237="zákl. přenesená",J237,0)</f>
        <v>0</v>
      </c>
      <c r="BH237" s="193">
        <f>IF(N237="sníž. přenesená",J237,0)</f>
        <v>0</v>
      </c>
      <c r="BI237" s="193">
        <f>IF(N237="nulová",J237,0)</f>
        <v>0</v>
      </c>
      <c r="BJ237" s="25" t="s">
        <v>84</v>
      </c>
      <c r="BK237" s="193">
        <f>ROUND(I237*H237,2)</f>
        <v>0</v>
      </c>
      <c r="BL237" s="25" t="s">
        <v>302</v>
      </c>
      <c r="BM237" s="25" t="s">
        <v>1031</v>
      </c>
    </row>
    <row r="238" spans="2:65" s="1" customFormat="1" ht="13.5">
      <c r="B238" s="42"/>
      <c r="D238" s="194" t="s">
        <v>156</v>
      </c>
      <c r="F238" s="195" t="s">
        <v>1032</v>
      </c>
      <c r="I238" s="196"/>
      <c r="L238" s="42"/>
      <c r="M238" s="197"/>
      <c r="N238" s="43"/>
      <c r="O238" s="43"/>
      <c r="P238" s="43"/>
      <c r="Q238" s="43"/>
      <c r="R238" s="43"/>
      <c r="S238" s="43"/>
      <c r="T238" s="71"/>
      <c r="AT238" s="25" t="s">
        <v>156</v>
      </c>
      <c r="AU238" s="25" t="s">
        <v>89</v>
      </c>
    </row>
    <row r="239" spans="2:65" s="13" customFormat="1" ht="13.5">
      <c r="B239" s="208"/>
      <c r="D239" s="194" t="s">
        <v>223</v>
      </c>
      <c r="E239" s="209" t="s">
        <v>5</v>
      </c>
      <c r="F239" s="210" t="s">
        <v>1033</v>
      </c>
      <c r="H239" s="211">
        <v>70</v>
      </c>
      <c r="I239" s="212"/>
      <c r="L239" s="208"/>
      <c r="M239" s="213"/>
      <c r="N239" s="214"/>
      <c r="O239" s="214"/>
      <c r="P239" s="214"/>
      <c r="Q239" s="214"/>
      <c r="R239" s="214"/>
      <c r="S239" s="214"/>
      <c r="T239" s="215"/>
      <c r="AT239" s="209" t="s">
        <v>223</v>
      </c>
      <c r="AU239" s="209" t="s">
        <v>89</v>
      </c>
      <c r="AV239" s="13" t="s">
        <v>89</v>
      </c>
      <c r="AW239" s="13" t="s">
        <v>40</v>
      </c>
      <c r="AX239" s="13" t="s">
        <v>77</v>
      </c>
      <c r="AY239" s="209" t="s">
        <v>149</v>
      </c>
    </row>
    <row r="240" spans="2:65" s="1" customFormat="1" ht="16.5" customHeight="1">
      <c r="B240" s="181"/>
      <c r="C240" s="182" t="s">
        <v>1034</v>
      </c>
      <c r="D240" s="182" t="s">
        <v>151</v>
      </c>
      <c r="E240" s="183" t="s">
        <v>1035</v>
      </c>
      <c r="F240" s="184" t="s">
        <v>1036</v>
      </c>
      <c r="G240" s="185" t="s">
        <v>379</v>
      </c>
      <c r="H240" s="186">
        <v>90</v>
      </c>
      <c r="I240" s="187"/>
      <c r="J240" s="188">
        <f>ROUND(I240*H240,2)</f>
        <v>0</v>
      </c>
      <c r="K240" s="184" t="s">
        <v>220</v>
      </c>
      <c r="L240" s="42"/>
      <c r="M240" s="189" t="s">
        <v>5</v>
      </c>
      <c r="N240" s="190" t="s">
        <v>48</v>
      </c>
      <c r="O240" s="43"/>
      <c r="P240" s="191">
        <f>O240*H240</f>
        <v>0</v>
      </c>
      <c r="Q240" s="191">
        <v>5.0000000000000002E-5</v>
      </c>
      <c r="R240" s="191">
        <f>Q240*H240</f>
        <v>4.5000000000000005E-3</v>
      </c>
      <c r="S240" s="191">
        <v>4.7299999999999998E-3</v>
      </c>
      <c r="T240" s="192">
        <f>S240*H240</f>
        <v>0.42569999999999997</v>
      </c>
      <c r="AR240" s="25" t="s">
        <v>302</v>
      </c>
      <c r="AT240" s="25" t="s">
        <v>151</v>
      </c>
      <c r="AU240" s="25" t="s">
        <v>89</v>
      </c>
      <c r="AY240" s="25" t="s">
        <v>149</v>
      </c>
      <c r="BE240" s="193">
        <f>IF(N240="základní",J240,0)</f>
        <v>0</v>
      </c>
      <c r="BF240" s="193">
        <f>IF(N240="snížená",J240,0)</f>
        <v>0</v>
      </c>
      <c r="BG240" s="193">
        <f>IF(N240="zákl. přenesená",J240,0)</f>
        <v>0</v>
      </c>
      <c r="BH240" s="193">
        <f>IF(N240="sníž. přenesená",J240,0)</f>
        <v>0</v>
      </c>
      <c r="BI240" s="193">
        <f>IF(N240="nulová",J240,0)</f>
        <v>0</v>
      </c>
      <c r="BJ240" s="25" t="s">
        <v>84</v>
      </c>
      <c r="BK240" s="193">
        <f>ROUND(I240*H240,2)</f>
        <v>0</v>
      </c>
      <c r="BL240" s="25" t="s">
        <v>302</v>
      </c>
      <c r="BM240" s="25" t="s">
        <v>1037</v>
      </c>
    </row>
    <row r="241" spans="2:65" s="1" customFormat="1" ht="13.5">
      <c r="B241" s="42"/>
      <c r="D241" s="194" t="s">
        <v>156</v>
      </c>
      <c r="F241" s="195" t="s">
        <v>1038</v>
      </c>
      <c r="I241" s="196"/>
      <c r="L241" s="42"/>
      <c r="M241" s="197"/>
      <c r="N241" s="43"/>
      <c r="O241" s="43"/>
      <c r="P241" s="43"/>
      <c r="Q241" s="43"/>
      <c r="R241" s="43"/>
      <c r="S241" s="43"/>
      <c r="T241" s="71"/>
      <c r="AT241" s="25" t="s">
        <v>156</v>
      </c>
      <c r="AU241" s="25" t="s">
        <v>89</v>
      </c>
    </row>
    <row r="242" spans="2:65" s="13" customFormat="1" ht="13.5">
      <c r="B242" s="208"/>
      <c r="D242" s="194" t="s">
        <v>223</v>
      </c>
      <c r="E242" s="209" t="s">
        <v>5</v>
      </c>
      <c r="F242" s="210" t="s">
        <v>1039</v>
      </c>
      <c r="H242" s="211">
        <v>90</v>
      </c>
      <c r="I242" s="212"/>
      <c r="L242" s="208"/>
      <c r="M242" s="213"/>
      <c r="N242" s="214"/>
      <c r="O242" s="214"/>
      <c r="P242" s="214"/>
      <c r="Q242" s="214"/>
      <c r="R242" s="214"/>
      <c r="S242" s="214"/>
      <c r="T242" s="215"/>
      <c r="AT242" s="209" t="s">
        <v>223</v>
      </c>
      <c r="AU242" s="209" t="s">
        <v>89</v>
      </c>
      <c r="AV242" s="13" t="s">
        <v>89</v>
      </c>
      <c r="AW242" s="13" t="s">
        <v>40</v>
      </c>
      <c r="AX242" s="13" t="s">
        <v>77</v>
      </c>
      <c r="AY242" s="209" t="s">
        <v>149</v>
      </c>
    </row>
    <row r="243" spans="2:65" s="1" customFormat="1" ht="16.5" customHeight="1">
      <c r="B243" s="181"/>
      <c r="C243" s="182" t="s">
        <v>1040</v>
      </c>
      <c r="D243" s="182" t="s">
        <v>151</v>
      </c>
      <c r="E243" s="183" t="s">
        <v>1041</v>
      </c>
      <c r="F243" s="184" t="s">
        <v>1042</v>
      </c>
      <c r="G243" s="185" t="s">
        <v>379</v>
      </c>
      <c r="H243" s="186">
        <v>60</v>
      </c>
      <c r="I243" s="187"/>
      <c r="J243" s="188">
        <f>ROUND(I243*H243,2)</f>
        <v>0</v>
      </c>
      <c r="K243" s="184" t="s">
        <v>220</v>
      </c>
      <c r="L243" s="42"/>
      <c r="M243" s="189" t="s">
        <v>5</v>
      </c>
      <c r="N243" s="190" t="s">
        <v>48</v>
      </c>
      <c r="O243" s="43"/>
      <c r="P243" s="191">
        <f>O243*H243</f>
        <v>0</v>
      </c>
      <c r="Q243" s="191">
        <v>6.0000000000000002E-5</v>
      </c>
      <c r="R243" s="191">
        <f>Q243*H243</f>
        <v>3.5999999999999999E-3</v>
      </c>
      <c r="S243" s="191">
        <v>8.4100000000000008E-3</v>
      </c>
      <c r="T243" s="192">
        <f>S243*H243</f>
        <v>0.50460000000000005</v>
      </c>
      <c r="AR243" s="25" t="s">
        <v>302</v>
      </c>
      <c r="AT243" s="25" t="s">
        <v>151</v>
      </c>
      <c r="AU243" s="25" t="s">
        <v>89</v>
      </c>
      <c r="AY243" s="25" t="s">
        <v>149</v>
      </c>
      <c r="BE243" s="193">
        <f>IF(N243="základní",J243,0)</f>
        <v>0</v>
      </c>
      <c r="BF243" s="193">
        <f>IF(N243="snížená",J243,0)</f>
        <v>0</v>
      </c>
      <c r="BG243" s="193">
        <f>IF(N243="zákl. přenesená",J243,0)</f>
        <v>0</v>
      </c>
      <c r="BH243" s="193">
        <f>IF(N243="sníž. přenesená",J243,0)</f>
        <v>0</v>
      </c>
      <c r="BI243" s="193">
        <f>IF(N243="nulová",J243,0)</f>
        <v>0</v>
      </c>
      <c r="BJ243" s="25" t="s">
        <v>84</v>
      </c>
      <c r="BK243" s="193">
        <f>ROUND(I243*H243,2)</f>
        <v>0</v>
      </c>
      <c r="BL243" s="25" t="s">
        <v>302</v>
      </c>
      <c r="BM243" s="25" t="s">
        <v>1043</v>
      </c>
    </row>
    <row r="244" spans="2:65" s="1" customFormat="1" ht="13.5">
      <c r="B244" s="42"/>
      <c r="D244" s="194" t="s">
        <v>156</v>
      </c>
      <c r="F244" s="195" t="s">
        <v>1044</v>
      </c>
      <c r="I244" s="196"/>
      <c r="L244" s="42"/>
      <c r="M244" s="197"/>
      <c r="N244" s="43"/>
      <c r="O244" s="43"/>
      <c r="P244" s="43"/>
      <c r="Q244" s="43"/>
      <c r="R244" s="43"/>
      <c r="S244" s="43"/>
      <c r="T244" s="71"/>
      <c r="AT244" s="25" t="s">
        <v>156</v>
      </c>
      <c r="AU244" s="25" t="s">
        <v>89</v>
      </c>
    </row>
    <row r="245" spans="2:65" s="13" customFormat="1" ht="13.5">
      <c r="B245" s="208"/>
      <c r="D245" s="194" t="s">
        <v>223</v>
      </c>
      <c r="E245" s="209" t="s">
        <v>5</v>
      </c>
      <c r="F245" s="210" t="s">
        <v>1045</v>
      </c>
      <c r="H245" s="211">
        <v>60</v>
      </c>
      <c r="I245" s="212"/>
      <c r="L245" s="208"/>
      <c r="M245" s="213"/>
      <c r="N245" s="214"/>
      <c r="O245" s="214"/>
      <c r="P245" s="214"/>
      <c r="Q245" s="214"/>
      <c r="R245" s="214"/>
      <c r="S245" s="214"/>
      <c r="T245" s="215"/>
      <c r="AT245" s="209" t="s">
        <v>223</v>
      </c>
      <c r="AU245" s="209" t="s">
        <v>89</v>
      </c>
      <c r="AV245" s="13" t="s">
        <v>89</v>
      </c>
      <c r="AW245" s="13" t="s">
        <v>40</v>
      </c>
      <c r="AX245" s="13" t="s">
        <v>77</v>
      </c>
      <c r="AY245" s="209" t="s">
        <v>149</v>
      </c>
    </row>
    <row r="246" spans="2:65" s="1" customFormat="1" ht="16.5" customHeight="1">
      <c r="B246" s="181"/>
      <c r="C246" s="182" t="s">
        <v>1046</v>
      </c>
      <c r="D246" s="182" t="s">
        <v>151</v>
      </c>
      <c r="E246" s="183" t="s">
        <v>1047</v>
      </c>
      <c r="F246" s="184" t="s">
        <v>1048</v>
      </c>
      <c r="G246" s="185" t="s">
        <v>379</v>
      </c>
      <c r="H246" s="186">
        <v>100</v>
      </c>
      <c r="I246" s="187"/>
      <c r="J246" s="188">
        <f>ROUND(I246*H246,2)</f>
        <v>0</v>
      </c>
      <c r="K246" s="184" t="s">
        <v>220</v>
      </c>
      <c r="L246" s="42"/>
      <c r="M246" s="189" t="s">
        <v>5</v>
      </c>
      <c r="N246" s="190" t="s">
        <v>48</v>
      </c>
      <c r="O246" s="43"/>
      <c r="P246" s="191">
        <f>O246*H246</f>
        <v>0</v>
      </c>
      <c r="Q246" s="191">
        <v>5.8799999999999998E-3</v>
      </c>
      <c r="R246" s="191">
        <f>Q246*H246</f>
        <v>0.58799999999999997</v>
      </c>
      <c r="S246" s="191">
        <v>0</v>
      </c>
      <c r="T246" s="192">
        <f>S246*H246</f>
        <v>0</v>
      </c>
      <c r="AR246" s="25" t="s">
        <v>302</v>
      </c>
      <c r="AT246" s="25" t="s">
        <v>151</v>
      </c>
      <c r="AU246" s="25" t="s">
        <v>89</v>
      </c>
      <c r="AY246" s="25" t="s">
        <v>149</v>
      </c>
      <c r="BE246" s="193">
        <f>IF(N246="základní",J246,0)</f>
        <v>0</v>
      </c>
      <c r="BF246" s="193">
        <f>IF(N246="snížená",J246,0)</f>
        <v>0</v>
      </c>
      <c r="BG246" s="193">
        <f>IF(N246="zákl. přenesená",J246,0)</f>
        <v>0</v>
      </c>
      <c r="BH246" s="193">
        <f>IF(N246="sníž. přenesená",J246,0)</f>
        <v>0</v>
      </c>
      <c r="BI246" s="193">
        <f>IF(N246="nulová",J246,0)</f>
        <v>0</v>
      </c>
      <c r="BJ246" s="25" t="s">
        <v>84</v>
      </c>
      <c r="BK246" s="193">
        <f>ROUND(I246*H246,2)</f>
        <v>0</v>
      </c>
      <c r="BL246" s="25" t="s">
        <v>302</v>
      </c>
      <c r="BM246" s="25" t="s">
        <v>1049</v>
      </c>
    </row>
    <row r="247" spans="2:65" s="1" customFormat="1" ht="54">
      <c r="B247" s="42"/>
      <c r="D247" s="194" t="s">
        <v>156</v>
      </c>
      <c r="F247" s="195" t="s">
        <v>1050</v>
      </c>
      <c r="I247" s="196"/>
      <c r="L247" s="42"/>
      <c r="M247" s="197"/>
      <c r="N247" s="43"/>
      <c r="O247" s="43"/>
      <c r="P247" s="43"/>
      <c r="Q247" s="43"/>
      <c r="R247" s="43"/>
      <c r="S247" s="43"/>
      <c r="T247" s="71"/>
      <c r="AT247" s="25" t="s">
        <v>156</v>
      </c>
      <c r="AU247" s="25" t="s">
        <v>89</v>
      </c>
    </row>
    <row r="248" spans="2:65" s="13" customFormat="1" ht="13.5">
      <c r="B248" s="208"/>
      <c r="D248" s="194" t="s">
        <v>223</v>
      </c>
      <c r="E248" s="209" t="s">
        <v>5</v>
      </c>
      <c r="F248" s="210" t="s">
        <v>1051</v>
      </c>
      <c r="H248" s="211">
        <v>100</v>
      </c>
      <c r="I248" s="212"/>
      <c r="L248" s="208"/>
      <c r="M248" s="213"/>
      <c r="N248" s="214"/>
      <c r="O248" s="214"/>
      <c r="P248" s="214"/>
      <c r="Q248" s="214"/>
      <c r="R248" s="214"/>
      <c r="S248" s="214"/>
      <c r="T248" s="215"/>
      <c r="AT248" s="209" t="s">
        <v>223</v>
      </c>
      <c r="AU248" s="209" t="s">
        <v>89</v>
      </c>
      <c r="AV248" s="13" t="s">
        <v>89</v>
      </c>
      <c r="AW248" s="13" t="s">
        <v>40</v>
      </c>
      <c r="AX248" s="13" t="s">
        <v>84</v>
      </c>
      <c r="AY248" s="209" t="s">
        <v>149</v>
      </c>
    </row>
    <row r="249" spans="2:65" s="1" customFormat="1" ht="16.5" customHeight="1">
      <c r="B249" s="181"/>
      <c r="C249" s="182" t="s">
        <v>1052</v>
      </c>
      <c r="D249" s="182" t="s">
        <v>151</v>
      </c>
      <c r="E249" s="183" t="s">
        <v>1053</v>
      </c>
      <c r="F249" s="184" t="s">
        <v>1054</v>
      </c>
      <c r="G249" s="185" t="s">
        <v>379</v>
      </c>
      <c r="H249" s="186">
        <v>72</v>
      </c>
      <c r="I249" s="187"/>
      <c r="J249" s="188">
        <f>ROUND(I249*H249,2)</f>
        <v>0</v>
      </c>
      <c r="K249" s="184" t="s">
        <v>220</v>
      </c>
      <c r="L249" s="42"/>
      <c r="M249" s="189" t="s">
        <v>5</v>
      </c>
      <c r="N249" s="190" t="s">
        <v>48</v>
      </c>
      <c r="O249" s="43"/>
      <c r="P249" s="191">
        <f>O249*H249</f>
        <v>0</v>
      </c>
      <c r="Q249" s="191">
        <v>5.9100000000000003E-3</v>
      </c>
      <c r="R249" s="191">
        <f>Q249*H249</f>
        <v>0.42552000000000001</v>
      </c>
      <c r="S249" s="191">
        <v>0</v>
      </c>
      <c r="T249" s="192">
        <f>S249*H249</f>
        <v>0</v>
      </c>
      <c r="AR249" s="25" t="s">
        <v>302</v>
      </c>
      <c r="AT249" s="25" t="s">
        <v>151</v>
      </c>
      <c r="AU249" s="25" t="s">
        <v>89</v>
      </c>
      <c r="AY249" s="25" t="s">
        <v>149</v>
      </c>
      <c r="BE249" s="193">
        <f>IF(N249="základní",J249,0)</f>
        <v>0</v>
      </c>
      <c r="BF249" s="193">
        <f>IF(N249="snížená",J249,0)</f>
        <v>0</v>
      </c>
      <c r="BG249" s="193">
        <f>IF(N249="zákl. přenesená",J249,0)</f>
        <v>0</v>
      </c>
      <c r="BH249" s="193">
        <f>IF(N249="sníž. přenesená",J249,0)</f>
        <v>0</v>
      </c>
      <c r="BI249" s="193">
        <f>IF(N249="nulová",J249,0)</f>
        <v>0</v>
      </c>
      <c r="BJ249" s="25" t="s">
        <v>84</v>
      </c>
      <c r="BK249" s="193">
        <f>ROUND(I249*H249,2)</f>
        <v>0</v>
      </c>
      <c r="BL249" s="25" t="s">
        <v>302</v>
      </c>
      <c r="BM249" s="25" t="s">
        <v>1055</v>
      </c>
    </row>
    <row r="250" spans="2:65" s="1" customFormat="1" ht="54">
      <c r="B250" s="42"/>
      <c r="D250" s="194" t="s">
        <v>156</v>
      </c>
      <c r="F250" s="195" t="s">
        <v>1056</v>
      </c>
      <c r="I250" s="196"/>
      <c r="L250" s="42"/>
      <c r="M250" s="197"/>
      <c r="N250" s="43"/>
      <c r="O250" s="43"/>
      <c r="P250" s="43"/>
      <c r="Q250" s="43"/>
      <c r="R250" s="43"/>
      <c r="S250" s="43"/>
      <c r="T250" s="71"/>
      <c r="AT250" s="25" t="s">
        <v>156</v>
      </c>
      <c r="AU250" s="25" t="s">
        <v>89</v>
      </c>
    </row>
    <row r="251" spans="2:65" s="13" customFormat="1" ht="13.5">
      <c r="B251" s="208"/>
      <c r="D251" s="194" t="s">
        <v>223</v>
      </c>
      <c r="E251" s="209" t="s">
        <v>5</v>
      </c>
      <c r="F251" s="210" t="s">
        <v>1057</v>
      </c>
      <c r="H251" s="211">
        <v>72</v>
      </c>
      <c r="I251" s="212"/>
      <c r="L251" s="208"/>
      <c r="M251" s="213"/>
      <c r="N251" s="214"/>
      <c r="O251" s="214"/>
      <c r="P251" s="214"/>
      <c r="Q251" s="214"/>
      <c r="R251" s="214"/>
      <c r="S251" s="214"/>
      <c r="T251" s="215"/>
      <c r="AT251" s="209" t="s">
        <v>223</v>
      </c>
      <c r="AU251" s="209" t="s">
        <v>89</v>
      </c>
      <c r="AV251" s="13" t="s">
        <v>89</v>
      </c>
      <c r="AW251" s="13" t="s">
        <v>40</v>
      </c>
      <c r="AX251" s="13" t="s">
        <v>84</v>
      </c>
      <c r="AY251" s="209" t="s">
        <v>149</v>
      </c>
    </row>
    <row r="252" spans="2:65" s="1" customFormat="1" ht="16.5" customHeight="1">
      <c r="B252" s="181"/>
      <c r="C252" s="182" t="s">
        <v>1058</v>
      </c>
      <c r="D252" s="182" t="s">
        <v>151</v>
      </c>
      <c r="E252" s="183" t="s">
        <v>1059</v>
      </c>
      <c r="F252" s="184" t="s">
        <v>1060</v>
      </c>
      <c r="G252" s="185" t="s">
        <v>379</v>
      </c>
      <c r="H252" s="186">
        <v>6</v>
      </c>
      <c r="I252" s="187"/>
      <c r="J252" s="188">
        <f>ROUND(I252*H252,2)</f>
        <v>0</v>
      </c>
      <c r="K252" s="184" t="s">
        <v>220</v>
      </c>
      <c r="L252" s="42"/>
      <c r="M252" s="189" t="s">
        <v>5</v>
      </c>
      <c r="N252" s="190" t="s">
        <v>48</v>
      </c>
      <c r="O252" s="43"/>
      <c r="P252" s="191">
        <f>O252*H252</f>
        <v>0</v>
      </c>
      <c r="Q252" s="191">
        <v>7.5900000000000004E-3</v>
      </c>
      <c r="R252" s="191">
        <f>Q252*H252</f>
        <v>4.5540000000000004E-2</v>
      </c>
      <c r="S252" s="191">
        <v>0</v>
      </c>
      <c r="T252" s="192">
        <f>S252*H252</f>
        <v>0</v>
      </c>
      <c r="AR252" s="25" t="s">
        <v>302</v>
      </c>
      <c r="AT252" s="25" t="s">
        <v>151</v>
      </c>
      <c r="AU252" s="25" t="s">
        <v>89</v>
      </c>
      <c r="AY252" s="25" t="s">
        <v>149</v>
      </c>
      <c r="BE252" s="193">
        <f>IF(N252="základní",J252,0)</f>
        <v>0</v>
      </c>
      <c r="BF252" s="193">
        <f>IF(N252="snížená",J252,0)</f>
        <v>0</v>
      </c>
      <c r="BG252" s="193">
        <f>IF(N252="zákl. přenesená",J252,0)</f>
        <v>0</v>
      </c>
      <c r="BH252" s="193">
        <f>IF(N252="sníž. přenesená",J252,0)</f>
        <v>0</v>
      </c>
      <c r="BI252" s="193">
        <f>IF(N252="nulová",J252,0)</f>
        <v>0</v>
      </c>
      <c r="BJ252" s="25" t="s">
        <v>84</v>
      </c>
      <c r="BK252" s="193">
        <f>ROUND(I252*H252,2)</f>
        <v>0</v>
      </c>
      <c r="BL252" s="25" t="s">
        <v>302</v>
      </c>
      <c r="BM252" s="25" t="s">
        <v>1061</v>
      </c>
    </row>
    <row r="253" spans="2:65" s="1" customFormat="1" ht="54">
      <c r="B253" s="42"/>
      <c r="D253" s="194" t="s">
        <v>156</v>
      </c>
      <c r="F253" s="195" t="s">
        <v>1062</v>
      </c>
      <c r="I253" s="196"/>
      <c r="L253" s="42"/>
      <c r="M253" s="197"/>
      <c r="N253" s="43"/>
      <c r="O253" s="43"/>
      <c r="P253" s="43"/>
      <c r="Q253" s="43"/>
      <c r="R253" s="43"/>
      <c r="S253" s="43"/>
      <c r="T253" s="71"/>
      <c r="AT253" s="25" t="s">
        <v>156</v>
      </c>
      <c r="AU253" s="25" t="s">
        <v>89</v>
      </c>
    </row>
    <row r="254" spans="2:65" s="13" customFormat="1" ht="13.5">
      <c r="B254" s="208"/>
      <c r="D254" s="194" t="s">
        <v>223</v>
      </c>
      <c r="E254" s="209" t="s">
        <v>5</v>
      </c>
      <c r="F254" s="210" t="s">
        <v>1063</v>
      </c>
      <c r="H254" s="211">
        <v>6</v>
      </c>
      <c r="I254" s="212"/>
      <c r="L254" s="208"/>
      <c r="M254" s="213"/>
      <c r="N254" s="214"/>
      <c r="O254" s="214"/>
      <c r="P254" s="214"/>
      <c r="Q254" s="214"/>
      <c r="R254" s="214"/>
      <c r="S254" s="214"/>
      <c r="T254" s="215"/>
      <c r="AT254" s="209" t="s">
        <v>223</v>
      </c>
      <c r="AU254" s="209" t="s">
        <v>89</v>
      </c>
      <c r="AV254" s="13" t="s">
        <v>89</v>
      </c>
      <c r="AW254" s="13" t="s">
        <v>40</v>
      </c>
      <c r="AX254" s="13" t="s">
        <v>84</v>
      </c>
      <c r="AY254" s="209" t="s">
        <v>149</v>
      </c>
    </row>
    <row r="255" spans="2:65" s="1" customFormat="1" ht="16.5" customHeight="1">
      <c r="B255" s="181"/>
      <c r="C255" s="182" t="s">
        <v>1064</v>
      </c>
      <c r="D255" s="182" t="s">
        <v>151</v>
      </c>
      <c r="E255" s="183" t="s">
        <v>1065</v>
      </c>
      <c r="F255" s="184" t="s">
        <v>1066</v>
      </c>
      <c r="G255" s="185" t="s">
        <v>379</v>
      </c>
      <c r="H255" s="186">
        <v>251</v>
      </c>
      <c r="I255" s="187"/>
      <c r="J255" s="188">
        <f>ROUND(I255*H255,2)</f>
        <v>0</v>
      </c>
      <c r="K255" s="184" t="s">
        <v>220</v>
      </c>
      <c r="L255" s="42"/>
      <c r="M255" s="189" t="s">
        <v>5</v>
      </c>
      <c r="N255" s="190" t="s">
        <v>48</v>
      </c>
      <c r="O255" s="43"/>
      <c r="P255" s="191">
        <f>O255*H255</f>
        <v>0</v>
      </c>
      <c r="Q255" s="191">
        <v>0</v>
      </c>
      <c r="R255" s="191">
        <f>Q255*H255</f>
        <v>0</v>
      </c>
      <c r="S255" s="191">
        <v>0</v>
      </c>
      <c r="T255" s="192">
        <f>S255*H255</f>
        <v>0</v>
      </c>
      <c r="AR255" s="25" t="s">
        <v>302</v>
      </c>
      <c r="AT255" s="25" t="s">
        <v>151</v>
      </c>
      <c r="AU255" s="25" t="s">
        <v>89</v>
      </c>
      <c r="AY255" s="25" t="s">
        <v>149</v>
      </c>
      <c r="BE255" s="193">
        <f>IF(N255="základní",J255,0)</f>
        <v>0</v>
      </c>
      <c r="BF255" s="193">
        <f>IF(N255="snížená",J255,0)</f>
        <v>0</v>
      </c>
      <c r="BG255" s="193">
        <f>IF(N255="zákl. přenesená",J255,0)</f>
        <v>0</v>
      </c>
      <c r="BH255" s="193">
        <f>IF(N255="sníž. přenesená",J255,0)</f>
        <v>0</v>
      </c>
      <c r="BI255" s="193">
        <f>IF(N255="nulová",J255,0)</f>
        <v>0</v>
      </c>
      <c r="BJ255" s="25" t="s">
        <v>84</v>
      </c>
      <c r="BK255" s="193">
        <f>ROUND(I255*H255,2)</f>
        <v>0</v>
      </c>
      <c r="BL255" s="25" t="s">
        <v>302</v>
      </c>
      <c r="BM255" s="25" t="s">
        <v>1067</v>
      </c>
    </row>
    <row r="256" spans="2:65" s="1" customFormat="1" ht="27">
      <c r="B256" s="42"/>
      <c r="D256" s="194" t="s">
        <v>156</v>
      </c>
      <c r="F256" s="195" t="s">
        <v>1068</v>
      </c>
      <c r="I256" s="196"/>
      <c r="L256" s="42"/>
      <c r="M256" s="197"/>
      <c r="N256" s="43"/>
      <c r="O256" s="43"/>
      <c r="P256" s="43"/>
      <c r="Q256" s="43"/>
      <c r="R256" s="43"/>
      <c r="S256" s="43"/>
      <c r="T256" s="71"/>
      <c r="AT256" s="25" t="s">
        <v>156</v>
      </c>
      <c r="AU256" s="25" t="s">
        <v>89</v>
      </c>
    </row>
    <row r="257" spans="2:65" s="13" customFormat="1" ht="13.5">
      <c r="B257" s="208"/>
      <c r="D257" s="194" t="s">
        <v>223</v>
      </c>
      <c r="E257" s="209" t="s">
        <v>5</v>
      </c>
      <c r="F257" s="210" t="s">
        <v>1069</v>
      </c>
      <c r="H257" s="211">
        <v>251</v>
      </c>
      <c r="I257" s="212"/>
      <c r="L257" s="208"/>
      <c r="M257" s="213"/>
      <c r="N257" s="214"/>
      <c r="O257" s="214"/>
      <c r="P257" s="214"/>
      <c r="Q257" s="214"/>
      <c r="R257" s="214"/>
      <c r="S257" s="214"/>
      <c r="T257" s="215"/>
      <c r="AT257" s="209" t="s">
        <v>223</v>
      </c>
      <c r="AU257" s="209" t="s">
        <v>89</v>
      </c>
      <c r="AV257" s="13" t="s">
        <v>89</v>
      </c>
      <c r="AW257" s="13" t="s">
        <v>40</v>
      </c>
      <c r="AX257" s="13" t="s">
        <v>77</v>
      </c>
      <c r="AY257" s="209" t="s">
        <v>149</v>
      </c>
    </row>
    <row r="258" spans="2:65" s="1" customFormat="1" ht="16.5" customHeight="1">
      <c r="B258" s="181"/>
      <c r="C258" s="182" t="s">
        <v>1070</v>
      </c>
      <c r="D258" s="182" t="s">
        <v>151</v>
      </c>
      <c r="E258" s="183" t="s">
        <v>1071</v>
      </c>
      <c r="F258" s="184" t="s">
        <v>1072</v>
      </c>
      <c r="G258" s="185" t="s">
        <v>379</v>
      </c>
      <c r="H258" s="186">
        <v>100</v>
      </c>
      <c r="I258" s="187"/>
      <c r="J258" s="188">
        <f>ROUND(I258*H258,2)</f>
        <v>0</v>
      </c>
      <c r="K258" s="184" t="s">
        <v>220</v>
      </c>
      <c r="L258" s="42"/>
      <c r="M258" s="189" t="s">
        <v>5</v>
      </c>
      <c r="N258" s="190" t="s">
        <v>48</v>
      </c>
      <c r="O258" s="43"/>
      <c r="P258" s="191">
        <f>O258*H258</f>
        <v>0</v>
      </c>
      <c r="Q258" s="191">
        <v>0</v>
      </c>
      <c r="R258" s="191">
        <f>Q258*H258</f>
        <v>0</v>
      </c>
      <c r="S258" s="191">
        <v>0</v>
      </c>
      <c r="T258" s="192">
        <f>S258*H258</f>
        <v>0</v>
      </c>
      <c r="AR258" s="25" t="s">
        <v>302</v>
      </c>
      <c r="AT258" s="25" t="s">
        <v>151</v>
      </c>
      <c r="AU258" s="25" t="s">
        <v>89</v>
      </c>
      <c r="AY258" s="25" t="s">
        <v>149</v>
      </c>
      <c r="BE258" s="193">
        <f>IF(N258="základní",J258,0)</f>
        <v>0</v>
      </c>
      <c r="BF258" s="193">
        <f>IF(N258="snížená",J258,0)</f>
        <v>0</v>
      </c>
      <c r="BG258" s="193">
        <f>IF(N258="zákl. přenesená",J258,0)</f>
        <v>0</v>
      </c>
      <c r="BH258" s="193">
        <f>IF(N258="sníž. přenesená",J258,0)</f>
        <v>0</v>
      </c>
      <c r="BI258" s="193">
        <f>IF(N258="nulová",J258,0)</f>
        <v>0</v>
      </c>
      <c r="BJ258" s="25" t="s">
        <v>84</v>
      </c>
      <c r="BK258" s="193">
        <f>ROUND(I258*H258,2)</f>
        <v>0</v>
      </c>
      <c r="BL258" s="25" t="s">
        <v>302</v>
      </c>
      <c r="BM258" s="25" t="s">
        <v>1073</v>
      </c>
    </row>
    <row r="259" spans="2:65" s="1" customFormat="1" ht="27">
      <c r="B259" s="42"/>
      <c r="D259" s="194" t="s">
        <v>156</v>
      </c>
      <c r="F259" s="195" t="s">
        <v>1074</v>
      </c>
      <c r="I259" s="196"/>
      <c r="L259" s="42"/>
      <c r="M259" s="197"/>
      <c r="N259" s="43"/>
      <c r="O259" s="43"/>
      <c r="P259" s="43"/>
      <c r="Q259" s="43"/>
      <c r="R259" s="43"/>
      <c r="S259" s="43"/>
      <c r="T259" s="71"/>
      <c r="AT259" s="25" t="s">
        <v>156</v>
      </c>
      <c r="AU259" s="25" t="s">
        <v>89</v>
      </c>
    </row>
    <row r="260" spans="2:65" s="1" customFormat="1" ht="16.5" customHeight="1">
      <c r="B260" s="181"/>
      <c r="C260" s="182" t="s">
        <v>1075</v>
      </c>
      <c r="D260" s="182" t="s">
        <v>151</v>
      </c>
      <c r="E260" s="183" t="s">
        <v>1076</v>
      </c>
      <c r="F260" s="184" t="s">
        <v>1077</v>
      </c>
      <c r="G260" s="185" t="s">
        <v>379</v>
      </c>
      <c r="H260" s="186">
        <v>78</v>
      </c>
      <c r="I260" s="187"/>
      <c r="J260" s="188">
        <f>ROUND(I260*H260,2)</f>
        <v>0</v>
      </c>
      <c r="K260" s="184" t="s">
        <v>220</v>
      </c>
      <c r="L260" s="42"/>
      <c r="M260" s="189" t="s">
        <v>5</v>
      </c>
      <c r="N260" s="190" t="s">
        <v>48</v>
      </c>
      <c r="O260" s="43"/>
      <c r="P260" s="191">
        <f>O260*H260</f>
        <v>0</v>
      </c>
      <c r="Q260" s="191">
        <v>0</v>
      </c>
      <c r="R260" s="191">
        <f>Q260*H260</f>
        <v>0</v>
      </c>
      <c r="S260" s="191">
        <v>0</v>
      </c>
      <c r="T260" s="192">
        <f>S260*H260</f>
        <v>0</v>
      </c>
      <c r="AR260" s="25" t="s">
        <v>302</v>
      </c>
      <c r="AT260" s="25" t="s">
        <v>151</v>
      </c>
      <c r="AU260" s="25" t="s">
        <v>89</v>
      </c>
      <c r="AY260" s="25" t="s">
        <v>149</v>
      </c>
      <c r="BE260" s="193">
        <f>IF(N260="základní",J260,0)</f>
        <v>0</v>
      </c>
      <c r="BF260" s="193">
        <f>IF(N260="snížená",J260,0)</f>
        <v>0</v>
      </c>
      <c r="BG260" s="193">
        <f>IF(N260="zákl. přenesená",J260,0)</f>
        <v>0</v>
      </c>
      <c r="BH260" s="193">
        <f>IF(N260="sníž. přenesená",J260,0)</f>
        <v>0</v>
      </c>
      <c r="BI260" s="193">
        <f>IF(N260="nulová",J260,0)</f>
        <v>0</v>
      </c>
      <c r="BJ260" s="25" t="s">
        <v>84</v>
      </c>
      <c r="BK260" s="193">
        <f>ROUND(I260*H260,2)</f>
        <v>0</v>
      </c>
      <c r="BL260" s="25" t="s">
        <v>302</v>
      </c>
      <c r="BM260" s="25" t="s">
        <v>1078</v>
      </c>
    </row>
    <row r="261" spans="2:65" s="1" customFormat="1" ht="27">
      <c r="B261" s="42"/>
      <c r="D261" s="194" t="s">
        <v>156</v>
      </c>
      <c r="F261" s="195" t="s">
        <v>1079</v>
      </c>
      <c r="I261" s="196"/>
      <c r="L261" s="42"/>
      <c r="M261" s="197"/>
      <c r="N261" s="43"/>
      <c r="O261" s="43"/>
      <c r="P261" s="43"/>
      <c r="Q261" s="43"/>
      <c r="R261" s="43"/>
      <c r="S261" s="43"/>
      <c r="T261" s="71"/>
      <c r="AT261" s="25" t="s">
        <v>156</v>
      </c>
      <c r="AU261" s="25" t="s">
        <v>89</v>
      </c>
    </row>
    <row r="262" spans="2:65" s="13" customFormat="1" ht="13.5">
      <c r="B262" s="208"/>
      <c r="D262" s="194" t="s">
        <v>223</v>
      </c>
      <c r="E262" s="209" t="s">
        <v>5</v>
      </c>
      <c r="F262" s="210" t="s">
        <v>760</v>
      </c>
      <c r="H262" s="211">
        <v>78</v>
      </c>
      <c r="I262" s="212"/>
      <c r="L262" s="208"/>
      <c r="M262" s="213"/>
      <c r="N262" s="214"/>
      <c r="O262" s="214"/>
      <c r="P262" s="214"/>
      <c r="Q262" s="214"/>
      <c r="R262" s="214"/>
      <c r="S262" s="214"/>
      <c r="T262" s="215"/>
      <c r="AT262" s="209" t="s">
        <v>223</v>
      </c>
      <c r="AU262" s="209" t="s">
        <v>89</v>
      </c>
      <c r="AV262" s="13" t="s">
        <v>89</v>
      </c>
      <c r="AW262" s="13" t="s">
        <v>40</v>
      </c>
      <c r="AX262" s="13" t="s">
        <v>77</v>
      </c>
      <c r="AY262" s="209" t="s">
        <v>149</v>
      </c>
    </row>
    <row r="263" spans="2:65" s="1" customFormat="1" ht="25.5" customHeight="1">
      <c r="B263" s="181"/>
      <c r="C263" s="182" t="s">
        <v>1080</v>
      </c>
      <c r="D263" s="182" t="s">
        <v>151</v>
      </c>
      <c r="E263" s="183" t="s">
        <v>1081</v>
      </c>
      <c r="F263" s="184" t="s">
        <v>1082</v>
      </c>
      <c r="G263" s="185" t="s">
        <v>373</v>
      </c>
      <c r="H263" s="186">
        <v>110</v>
      </c>
      <c r="I263" s="187"/>
      <c r="J263" s="188">
        <f>ROUND(I263*H263,2)</f>
        <v>0</v>
      </c>
      <c r="K263" s="184" t="s">
        <v>220</v>
      </c>
      <c r="L263" s="42"/>
      <c r="M263" s="189" t="s">
        <v>5</v>
      </c>
      <c r="N263" s="190" t="s">
        <v>48</v>
      </c>
      <c r="O263" s="43"/>
      <c r="P263" s="191">
        <f>O263*H263</f>
        <v>0</v>
      </c>
      <c r="Q263" s="191">
        <v>0</v>
      </c>
      <c r="R263" s="191">
        <f>Q263*H263</f>
        <v>0</v>
      </c>
      <c r="S263" s="191">
        <v>3.1E-4</v>
      </c>
      <c r="T263" s="192">
        <f>S263*H263</f>
        <v>3.4099999999999998E-2</v>
      </c>
      <c r="AR263" s="25" t="s">
        <v>302</v>
      </c>
      <c r="AT263" s="25" t="s">
        <v>151</v>
      </c>
      <c r="AU263" s="25" t="s">
        <v>89</v>
      </c>
      <c r="AY263" s="25" t="s">
        <v>149</v>
      </c>
      <c r="BE263" s="193">
        <f>IF(N263="základní",J263,0)</f>
        <v>0</v>
      </c>
      <c r="BF263" s="193">
        <f>IF(N263="snížená",J263,0)</f>
        <v>0</v>
      </c>
      <c r="BG263" s="193">
        <f>IF(N263="zákl. přenesená",J263,0)</f>
        <v>0</v>
      </c>
      <c r="BH263" s="193">
        <f>IF(N263="sníž. přenesená",J263,0)</f>
        <v>0</v>
      </c>
      <c r="BI263" s="193">
        <f>IF(N263="nulová",J263,0)</f>
        <v>0</v>
      </c>
      <c r="BJ263" s="25" t="s">
        <v>84</v>
      </c>
      <c r="BK263" s="193">
        <f>ROUND(I263*H263,2)</f>
        <v>0</v>
      </c>
      <c r="BL263" s="25" t="s">
        <v>302</v>
      </c>
      <c r="BM263" s="25" t="s">
        <v>1083</v>
      </c>
    </row>
    <row r="264" spans="2:65" s="1" customFormat="1" ht="27">
      <c r="B264" s="42"/>
      <c r="D264" s="194" t="s">
        <v>156</v>
      </c>
      <c r="F264" s="195" t="s">
        <v>1084</v>
      </c>
      <c r="I264" s="196"/>
      <c r="L264" s="42"/>
      <c r="M264" s="197"/>
      <c r="N264" s="43"/>
      <c r="O264" s="43"/>
      <c r="P264" s="43"/>
      <c r="Q264" s="43"/>
      <c r="R264" s="43"/>
      <c r="S264" s="43"/>
      <c r="T264" s="71"/>
      <c r="AT264" s="25" t="s">
        <v>156</v>
      </c>
      <c r="AU264" s="25" t="s">
        <v>89</v>
      </c>
    </row>
    <row r="265" spans="2:65" s="13" customFormat="1" ht="13.5">
      <c r="B265" s="208"/>
      <c r="D265" s="194" t="s">
        <v>223</v>
      </c>
      <c r="E265" s="209" t="s">
        <v>5</v>
      </c>
      <c r="F265" s="210" t="s">
        <v>1085</v>
      </c>
      <c r="H265" s="211">
        <v>110</v>
      </c>
      <c r="I265" s="212"/>
      <c r="L265" s="208"/>
      <c r="M265" s="213"/>
      <c r="N265" s="214"/>
      <c r="O265" s="214"/>
      <c r="P265" s="214"/>
      <c r="Q265" s="214"/>
      <c r="R265" s="214"/>
      <c r="S265" s="214"/>
      <c r="T265" s="215"/>
      <c r="AT265" s="209" t="s">
        <v>223</v>
      </c>
      <c r="AU265" s="209" t="s">
        <v>89</v>
      </c>
      <c r="AV265" s="13" t="s">
        <v>89</v>
      </c>
      <c r="AW265" s="13" t="s">
        <v>40</v>
      </c>
      <c r="AX265" s="13" t="s">
        <v>84</v>
      </c>
      <c r="AY265" s="209" t="s">
        <v>149</v>
      </c>
    </row>
    <row r="266" spans="2:65" s="1" customFormat="1" ht="25.5" customHeight="1">
      <c r="B266" s="181"/>
      <c r="C266" s="182" t="s">
        <v>1086</v>
      </c>
      <c r="D266" s="182" t="s">
        <v>151</v>
      </c>
      <c r="E266" s="183" t="s">
        <v>1087</v>
      </c>
      <c r="F266" s="184" t="s">
        <v>1088</v>
      </c>
      <c r="G266" s="185" t="s">
        <v>373</v>
      </c>
      <c r="H266" s="186">
        <v>55</v>
      </c>
      <c r="I266" s="187"/>
      <c r="J266" s="188">
        <f>ROUND(I266*H266,2)</f>
        <v>0</v>
      </c>
      <c r="K266" s="184" t="s">
        <v>220</v>
      </c>
      <c r="L266" s="42"/>
      <c r="M266" s="189" t="s">
        <v>5</v>
      </c>
      <c r="N266" s="190" t="s">
        <v>48</v>
      </c>
      <c r="O266" s="43"/>
      <c r="P266" s="191">
        <f>O266*H266</f>
        <v>0</v>
      </c>
      <c r="Q266" s="191">
        <v>3.0000000000000001E-5</v>
      </c>
      <c r="R266" s="191">
        <f>Q266*H266</f>
        <v>1.65E-3</v>
      </c>
      <c r="S266" s="191">
        <v>7.4700000000000001E-3</v>
      </c>
      <c r="T266" s="192">
        <f>S266*H266</f>
        <v>0.41084999999999999</v>
      </c>
      <c r="AR266" s="25" t="s">
        <v>302</v>
      </c>
      <c r="AT266" s="25" t="s">
        <v>151</v>
      </c>
      <c r="AU266" s="25" t="s">
        <v>89</v>
      </c>
      <c r="AY266" s="25" t="s">
        <v>149</v>
      </c>
      <c r="BE266" s="193">
        <f>IF(N266="základní",J266,0)</f>
        <v>0</v>
      </c>
      <c r="BF266" s="193">
        <f>IF(N266="snížená",J266,0)</f>
        <v>0</v>
      </c>
      <c r="BG266" s="193">
        <f>IF(N266="zákl. přenesená",J266,0)</f>
        <v>0</v>
      </c>
      <c r="BH266" s="193">
        <f>IF(N266="sníž. přenesená",J266,0)</f>
        <v>0</v>
      </c>
      <c r="BI266" s="193">
        <f>IF(N266="nulová",J266,0)</f>
        <v>0</v>
      </c>
      <c r="BJ266" s="25" t="s">
        <v>84</v>
      </c>
      <c r="BK266" s="193">
        <f>ROUND(I266*H266,2)</f>
        <v>0</v>
      </c>
      <c r="BL266" s="25" t="s">
        <v>302</v>
      </c>
      <c r="BM266" s="25" t="s">
        <v>1089</v>
      </c>
    </row>
    <row r="267" spans="2:65" s="1" customFormat="1" ht="27">
      <c r="B267" s="42"/>
      <c r="D267" s="194" t="s">
        <v>156</v>
      </c>
      <c r="F267" s="195" t="s">
        <v>1090</v>
      </c>
      <c r="I267" s="196"/>
      <c r="L267" s="42"/>
      <c r="M267" s="197"/>
      <c r="N267" s="43"/>
      <c r="O267" s="43"/>
      <c r="P267" s="43"/>
      <c r="Q267" s="43"/>
      <c r="R267" s="43"/>
      <c r="S267" s="43"/>
      <c r="T267" s="71"/>
      <c r="AT267" s="25" t="s">
        <v>156</v>
      </c>
      <c r="AU267" s="25" t="s">
        <v>89</v>
      </c>
    </row>
    <row r="268" spans="2:65" s="13" customFormat="1" ht="13.5">
      <c r="B268" s="208"/>
      <c r="D268" s="194" t="s">
        <v>223</v>
      </c>
      <c r="E268" s="209" t="s">
        <v>5</v>
      </c>
      <c r="F268" s="210" t="s">
        <v>1091</v>
      </c>
      <c r="H268" s="211">
        <v>55</v>
      </c>
      <c r="I268" s="212"/>
      <c r="L268" s="208"/>
      <c r="M268" s="213"/>
      <c r="N268" s="214"/>
      <c r="O268" s="214"/>
      <c r="P268" s="214"/>
      <c r="Q268" s="214"/>
      <c r="R268" s="214"/>
      <c r="S268" s="214"/>
      <c r="T268" s="215"/>
      <c r="AT268" s="209" t="s">
        <v>223</v>
      </c>
      <c r="AU268" s="209" t="s">
        <v>89</v>
      </c>
      <c r="AV268" s="13" t="s">
        <v>89</v>
      </c>
      <c r="AW268" s="13" t="s">
        <v>40</v>
      </c>
      <c r="AX268" s="13" t="s">
        <v>77</v>
      </c>
      <c r="AY268" s="209" t="s">
        <v>149</v>
      </c>
    </row>
    <row r="269" spans="2:65" s="1" customFormat="1" ht="16.5" customHeight="1">
      <c r="B269" s="181"/>
      <c r="C269" s="182" t="s">
        <v>1092</v>
      </c>
      <c r="D269" s="182" t="s">
        <v>151</v>
      </c>
      <c r="E269" s="183" t="s">
        <v>1093</v>
      </c>
      <c r="F269" s="184" t="s">
        <v>1094</v>
      </c>
      <c r="G269" s="185" t="s">
        <v>379</v>
      </c>
      <c r="H269" s="186">
        <v>24</v>
      </c>
      <c r="I269" s="187"/>
      <c r="J269" s="188">
        <f>ROUND(I269*H269,2)</f>
        <v>0</v>
      </c>
      <c r="K269" s="184" t="s">
        <v>220</v>
      </c>
      <c r="L269" s="42"/>
      <c r="M269" s="189" t="s">
        <v>5</v>
      </c>
      <c r="N269" s="190" t="s">
        <v>48</v>
      </c>
      <c r="O269" s="43"/>
      <c r="P269" s="191">
        <f>O269*H269</f>
        <v>0</v>
      </c>
      <c r="Q269" s="191">
        <v>6.7000000000000002E-4</v>
      </c>
      <c r="R269" s="191">
        <f>Q269*H269</f>
        <v>1.6080000000000001E-2</v>
      </c>
      <c r="S269" s="191">
        <v>0</v>
      </c>
      <c r="T269" s="192">
        <f>S269*H269</f>
        <v>0</v>
      </c>
      <c r="AR269" s="25" t="s">
        <v>302</v>
      </c>
      <c r="AT269" s="25" t="s">
        <v>151</v>
      </c>
      <c r="AU269" s="25" t="s">
        <v>89</v>
      </c>
      <c r="AY269" s="25" t="s">
        <v>149</v>
      </c>
      <c r="BE269" s="193">
        <f>IF(N269="základní",J269,0)</f>
        <v>0</v>
      </c>
      <c r="BF269" s="193">
        <f>IF(N269="snížená",J269,0)</f>
        <v>0</v>
      </c>
      <c r="BG269" s="193">
        <f>IF(N269="zákl. přenesená",J269,0)</f>
        <v>0</v>
      </c>
      <c r="BH269" s="193">
        <f>IF(N269="sníž. přenesená",J269,0)</f>
        <v>0</v>
      </c>
      <c r="BI269" s="193">
        <f>IF(N269="nulová",J269,0)</f>
        <v>0</v>
      </c>
      <c r="BJ269" s="25" t="s">
        <v>84</v>
      </c>
      <c r="BK269" s="193">
        <f>ROUND(I269*H269,2)</f>
        <v>0</v>
      </c>
      <c r="BL269" s="25" t="s">
        <v>302</v>
      </c>
      <c r="BM269" s="25" t="s">
        <v>1095</v>
      </c>
    </row>
    <row r="270" spans="2:65" s="1" customFormat="1" ht="13.5">
      <c r="B270" s="42"/>
      <c r="D270" s="194" t="s">
        <v>156</v>
      </c>
      <c r="F270" s="195" t="s">
        <v>1096</v>
      </c>
      <c r="I270" s="196"/>
      <c r="L270" s="42"/>
      <c r="M270" s="197"/>
      <c r="N270" s="43"/>
      <c r="O270" s="43"/>
      <c r="P270" s="43"/>
      <c r="Q270" s="43"/>
      <c r="R270" s="43"/>
      <c r="S270" s="43"/>
      <c r="T270" s="71"/>
      <c r="AT270" s="25" t="s">
        <v>156</v>
      </c>
      <c r="AU270" s="25" t="s">
        <v>89</v>
      </c>
    </row>
    <row r="271" spans="2:65" s="13" customFormat="1" ht="13.5">
      <c r="B271" s="208"/>
      <c r="D271" s="194" t="s">
        <v>223</v>
      </c>
      <c r="E271" s="209" t="s">
        <v>5</v>
      </c>
      <c r="F271" s="210" t="s">
        <v>1097</v>
      </c>
      <c r="H271" s="211">
        <v>24</v>
      </c>
      <c r="I271" s="212"/>
      <c r="L271" s="208"/>
      <c r="M271" s="213"/>
      <c r="N271" s="214"/>
      <c r="O271" s="214"/>
      <c r="P271" s="214"/>
      <c r="Q271" s="214"/>
      <c r="R271" s="214"/>
      <c r="S271" s="214"/>
      <c r="T271" s="215"/>
      <c r="AT271" s="209" t="s">
        <v>223</v>
      </c>
      <c r="AU271" s="209" t="s">
        <v>89</v>
      </c>
      <c r="AV271" s="13" t="s">
        <v>89</v>
      </c>
      <c r="AW271" s="13" t="s">
        <v>40</v>
      </c>
      <c r="AX271" s="13" t="s">
        <v>84</v>
      </c>
      <c r="AY271" s="209" t="s">
        <v>149</v>
      </c>
    </row>
    <row r="272" spans="2:65" s="1" customFormat="1" ht="16.5" customHeight="1">
      <c r="B272" s="181"/>
      <c r="C272" s="182" t="s">
        <v>1098</v>
      </c>
      <c r="D272" s="182" t="s">
        <v>151</v>
      </c>
      <c r="E272" s="183" t="s">
        <v>1099</v>
      </c>
      <c r="F272" s="184" t="s">
        <v>1100</v>
      </c>
      <c r="G272" s="185" t="s">
        <v>379</v>
      </c>
      <c r="H272" s="186">
        <v>20</v>
      </c>
      <c r="I272" s="187"/>
      <c r="J272" s="188">
        <f>ROUND(I272*H272,2)</f>
        <v>0</v>
      </c>
      <c r="K272" s="184" t="s">
        <v>220</v>
      </c>
      <c r="L272" s="42"/>
      <c r="M272" s="189" t="s">
        <v>5</v>
      </c>
      <c r="N272" s="190" t="s">
        <v>48</v>
      </c>
      <c r="O272" s="43"/>
      <c r="P272" s="191">
        <f>O272*H272</f>
        <v>0</v>
      </c>
      <c r="Q272" s="191">
        <v>1.1299999999999999E-3</v>
      </c>
      <c r="R272" s="191">
        <f>Q272*H272</f>
        <v>2.2599999999999999E-2</v>
      </c>
      <c r="S272" s="191">
        <v>0</v>
      </c>
      <c r="T272" s="192">
        <f>S272*H272</f>
        <v>0</v>
      </c>
      <c r="AR272" s="25" t="s">
        <v>302</v>
      </c>
      <c r="AT272" s="25" t="s">
        <v>151</v>
      </c>
      <c r="AU272" s="25" t="s">
        <v>89</v>
      </c>
      <c r="AY272" s="25" t="s">
        <v>149</v>
      </c>
      <c r="BE272" s="193">
        <f>IF(N272="základní",J272,0)</f>
        <v>0</v>
      </c>
      <c r="BF272" s="193">
        <f>IF(N272="snížená",J272,0)</f>
        <v>0</v>
      </c>
      <c r="BG272" s="193">
        <f>IF(N272="zákl. přenesená",J272,0)</f>
        <v>0</v>
      </c>
      <c r="BH272" s="193">
        <f>IF(N272="sníž. přenesená",J272,0)</f>
        <v>0</v>
      </c>
      <c r="BI272" s="193">
        <f>IF(N272="nulová",J272,0)</f>
        <v>0</v>
      </c>
      <c r="BJ272" s="25" t="s">
        <v>84</v>
      </c>
      <c r="BK272" s="193">
        <f>ROUND(I272*H272,2)</f>
        <v>0</v>
      </c>
      <c r="BL272" s="25" t="s">
        <v>302</v>
      </c>
      <c r="BM272" s="25" t="s">
        <v>1101</v>
      </c>
    </row>
    <row r="273" spans="2:65" s="1" customFormat="1" ht="13.5">
      <c r="B273" s="42"/>
      <c r="D273" s="194" t="s">
        <v>156</v>
      </c>
      <c r="F273" s="195" t="s">
        <v>1102</v>
      </c>
      <c r="I273" s="196"/>
      <c r="L273" s="42"/>
      <c r="M273" s="197"/>
      <c r="N273" s="43"/>
      <c r="O273" s="43"/>
      <c r="P273" s="43"/>
      <c r="Q273" s="43"/>
      <c r="R273" s="43"/>
      <c r="S273" s="43"/>
      <c r="T273" s="71"/>
      <c r="AT273" s="25" t="s">
        <v>156</v>
      </c>
      <c r="AU273" s="25" t="s">
        <v>89</v>
      </c>
    </row>
    <row r="274" spans="2:65" s="13" customFormat="1" ht="13.5">
      <c r="B274" s="208"/>
      <c r="D274" s="194" t="s">
        <v>223</v>
      </c>
      <c r="E274" s="209" t="s">
        <v>5</v>
      </c>
      <c r="F274" s="210" t="s">
        <v>1015</v>
      </c>
      <c r="H274" s="211">
        <v>20</v>
      </c>
      <c r="I274" s="212"/>
      <c r="L274" s="208"/>
      <c r="M274" s="213"/>
      <c r="N274" s="214"/>
      <c r="O274" s="214"/>
      <c r="P274" s="214"/>
      <c r="Q274" s="214"/>
      <c r="R274" s="214"/>
      <c r="S274" s="214"/>
      <c r="T274" s="215"/>
      <c r="AT274" s="209" t="s">
        <v>223</v>
      </c>
      <c r="AU274" s="209" t="s">
        <v>89</v>
      </c>
      <c r="AV274" s="13" t="s">
        <v>89</v>
      </c>
      <c r="AW274" s="13" t="s">
        <v>40</v>
      </c>
      <c r="AX274" s="13" t="s">
        <v>84</v>
      </c>
      <c r="AY274" s="209" t="s">
        <v>149</v>
      </c>
    </row>
    <row r="275" spans="2:65" s="1" customFormat="1" ht="25.5" customHeight="1">
      <c r="B275" s="181"/>
      <c r="C275" s="182" t="s">
        <v>1103</v>
      </c>
      <c r="D275" s="182" t="s">
        <v>151</v>
      </c>
      <c r="E275" s="183" t="s">
        <v>1104</v>
      </c>
      <c r="F275" s="184" t="s">
        <v>1105</v>
      </c>
      <c r="G275" s="185" t="s">
        <v>242</v>
      </c>
      <c r="H275" s="186">
        <v>1.5529999999999999</v>
      </c>
      <c r="I275" s="187"/>
      <c r="J275" s="188">
        <f>ROUND(I275*H275,2)</f>
        <v>0</v>
      </c>
      <c r="K275" s="184" t="s">
        <v>220</v>
      </c>
      <c r="L275" s="42"/>
      <c r="M275" s="189" t="s">
        <v>5</v>
      </c>
      <c r="N275" s="190" t="s">
        <v>48</v>
      </c>
      <c r="O275" s="43"/>
      <c r="P275" s="191">
        <f>O275*H275</f>
        <v>0</v>
      </c>
      <c r="Q275" s="191">
        <v>0</v>
      </c>
      <c r="R275" s="191">
        <f>Q275*H275</f>
        <v>0</v>
      </c>
      <c r="S275" s="191">
        <v>0</v>
      </c>
      <c r="T275" s="192">
        <f>S275*H275</f>
        <v>0</v>
      </c>
      <c r="AR275" s="25" t="s">
        <v>302</v>
      </c>
      <c r="AT275" s="25" t="s">
        <v>151</v>
      </c>
      <c r="AU275" s="25" t="s">
        <v>89</v>
      </c>
      <c r="AY275" s="25" t="s">
        <v>149</v>
      </c>
      <c r="BE275" s="193">
        <f>IF(N275="základní",J275,0)</f>
        <v>0</v>
      </c>
      <c r="BF275" s="193">
        <f>IF(N275="snížená",J275,0)</f>
        <v>0</v>
      </c>
      <c r="BG275" s="193">
        <f>IF(N275="zákl. přenesená",J275,0)</f>
        <v>0</v>
      </c>
      <c r="BH275" s="193">
        <f>IF(N275="sníž. přenesená",J275,0)</f>
        <v>0</v>
      </c>
      <c r="BI275" s="193">
        <f>IF(N275="nulová",J275,0)</f>
        <v>0</v>
      </c>
      <c r="BJ275" s="25" t="s">
        <v>84</v>
      </c>
      <c r="BK275" s="193">
        <f>ROUND(I275*H275,2)</f>
        <v>0</v>
      </c>
      <c r="BL275" s="25" t="s">
        <v>302</v>
      </c>
      <c r="BM275" s="25" t="s">
        <v>1106</v>
      </c>
    </row>
    <row r="276" spans="2:65" s="1" customFormat="1" ht="27">
      <c r="B276" s="42"/>
      <c r="D276" s="194" t="s">
        <v>156</v>
      </c>
      <c r="F276" s="195" t="s">
        <v>1107</v>
      </c>
      <c r="I276" s="196"/>
      <c r="L276" s="42"/>
      <c r="M276" s="197"/>
      <c r="N276" s="43"/>
      <c r="O276" s="43"/>
      <c r="P276" s="43"/>
      <c r="Q276" s="43"/>
      <c r="R276" s="43"/>
      <c r="S276" s="43"/>
      <c r="T276" s="71"/>
      <c r="AT276" s="25" t="s">
        <v>156</v>
      </c>
      <c r="AU276" s="25" t="s">
        <v>89</v>
      </c>
    </row>
    <row r="277" spans="2:65" s="1" customFormat="1" ht="16.5" customHeight="1">
      <c r="B277" s="181"/>
      <c r="C277" s="182" t="s">
        <v>1108</v>
      </c>
      <c r="D277" s="182" t="s">
        <v>151</v>
      </c>
      <c r="E277" s="183" t="s">
        <v>1109</v>
      </c>
      <c r="F277" s="184" t="s">
        <v>1110</v>
      </c>
      <c r="G277" s="185" t="s">
        <v>242</v>
      </c>
      <c r="H277" s="186">
        <v>1.7110000000000001</v>
      </c>
      <c r="I277" s="187"/>
      <c r="J277" s="188">
        <f>ROUND(I277*H277,2)</f>
        <v>0</v>
      </c>
      <c r="K277" s="184" t="s">
        <v>220</v>
      </c>
      <c r="L277" s="42"/>
      <c r="M277" s="189" t="s">
        <v>5</v>
      </c>
      <c r="N277" s="190" t="s">
        <v>48</v>
      </c>
      <c r="O277" s="43"/>
      <c r="P277" s="191">
        <f>O277*H277</f>
        <v>0</v>
      </c>
      <c r="Q277" s="191">
        <v>0</v>
      </c>
      <c r="R277" s="191">
        <f>Q277*H277</f>
        <v>0</v>
      </c>
      <c r="S277" s="191">
        <v>0</v>
      </c>
      <c r="T277" s="192">
        <f>S277*H277</f>
        <v>0</v>
      </c>
      <c r="AR277" s="25" t="s">
        <v>302</v>
      </c>
      <c r="AT277" s="25" t="s">
        <v>151</v>
      </c>
      <c r="AU277" s="25" t="s">
        <v>89</v>
      </c>
      <c r="AY277" s="25" t="s">
        <v>149</v>
      </c>
      <c r="BE277" s="193">
        <f>IF(N277="základní",J277,0)</f>
        <v>0</v>
      </c>
      <c r="BF277" s="193">
        <f>IF(N277="snížená",J277,0)</f>
        <v>0</v>
      </c>
      <c r="BG277" s="193">
        <f>IF(N277="zákl. přenesená",J277,0)</f>
        <v>0</v>
      </c>
      <c r="BH277" s="193">
        <f>IF(N277="sníž. přenesená",J277,0)</f>
        <v>0</v>
      </c>
      <c r="BI277" s="193">
        <f>IF(N277="nulová",J277,0)</f>
        <v>0</v>
      </c>
      <c r="BJ277" s="25" t="s">
        <v>84</v>
      </c>
      <c r="BK277" s="193">
        <f>ROUND(I277*H277,2)</f>
        <v>0</v>
      </c>
      <c r="BL277" s="25" t="s">
        <v>302</v>
      </c>
      <c r="BM277" s="25" t="s">
        <v>1111</v>
      </c>
    </row>
    <row r="278" spans="2:65" s="1" customFormat="1" ht="27">
      <c r="B278" s="42"/>
      <c r="D278" s="194" t="s">
        <v>156</v>
      </c>
      <c r="F278" s="195" t="s">
        <v>1112</v>
      </c>
      <c r="I278" s="196"/>
      <c r="L278" s="42"/>
      <c r="M278" s="197"/>
      <c r="N278" s="43"/>
      <c r="O278" s="43"/>
      <c r="P278" s="43"/>
      <c r="Q278" s="43"/>
      <c r="R278" s="43"/>
      <c r="S278" s="43"/>
      <c r="T278" s="71"/>
      <c r="AT278" s="25" t="s">
        <v>156</v>
      </c>
      <c r="AU278" s="25" t="s">
        <v>89</v>
      </c>
    </row>
    <row r="279" spans="2:65" s="11" customFormat="1" ht="29.85" customHeight="1">
      <c r="B279" s="168"/>
      <c r="D279" s="169" t="s">
        <v>76</v>
      </c>
      <c r="E279" s="179" t="s">
        <v>1113</v>
      </c>
      <c r="F279" s="179" t="s">
        <v>1114</v>
      </c>
      <c r="I279" s="171"/>
      <c r="J279" s="180">
        <f>BK279</f>
        <v>0</v>
      </c>
      <c r="L279" s="168"/>
      <c r="M279" s="173"/>
      <c r="N279" s="174"/>
      <c r="O279" s="174"/>
      <c r="P279" s="175">
        <f>SUM(P280:P425)</f>
        <v>0</v>
      </c>
      <c r="Q279" s="174"/>
      <c r="R279" s="175">
        <f>SUM(R280:R425)</f>
        <v>0.48055000000000009</v>
      </c>
      <c r="S279" s="174"/>
      <c r="T279" s="176">
        <f>SUM(T280:T425)</f>
        <v>0.41646</v>
      </c>
      <c r="AR279" s="169" t="s">
        <v>89</v>
      </c>
      <c r="AT279" s="177" t="s">
        <v>76</v>
      </c>
      <c r="AU279" s="177" t="s">
        <v>84</v>
      </c>
      <c r="AY279" s="169" t="s">
        <v>149</v>
      </c>
      <c r="BK279" s="178">
        <f>SUM(BK280:BK425)</f>
        <v>0</v>
      </c>
    </row>
    <row r="280" spans="2:65" s="1" customFormat="1" ht="16.5" customHeight="1">
      <c r="B280" s="181"/>
      <c r="C280" s="182" t="s">
        <v>1115</v>
      </c>
      <c r="D280" s="182" t="s">
        <v>151</v>
      </c>
      <c r="E280" s="183" t="s">
        <v>1116</v>
      </c>
      <c r="F280" s="184" t="s">
        <v>1117</v>
      </c>
      <c r="G280" s="185" t="s">
        <v>373</v>
      </c>
      <c r="H280" s="186">
        <v>6</v>
      </c>
      <c r="I280" s="187"/>
      <c r="J280" s="188">
        <f>ROUND(I280*H280,2)</f>
        <v>0</v>
      </c>
      <c r="K280" s="184" t="s">
        <v>220</v>
      </c>
      <c r="L280" s="42"/>
      <c r="M280" s="189" t="s">
        <v>5</v>
      </c>
      <c r="N280" s="190" t="s">
        <v>48</v>
      </c>
      <c r="O280" s="43"/>
      <c r="P280" s="191">
        <f>O280*H280</f>
        <v>0</v>
      </c>
      <c r="Q280" s="191">
        <v>2.0000000000000002E-5</v>
      </c>
      <c r="R280" s="191">
        <f>Q280*H280</f>
        <v>1.2000000000000002E-4</v>
      </c>
      <c r="S280" s="191">
        <v>1.4E-2</v>
      </c>
      <c r="T280" s="192">
        <f>S280*H280</f>
        <v>8.4000000000000005E-2</v>
      </c>
      <c r="AR280" s="25" t="s">
        <v>302</v>
      </c>
      <c r="AT280" s="25" t="s">
        <v>151</v>
      </c>
      <c r="AU280" s="25" t="s">
        <v>89</v>
      </c>
      <c r="AY280" s="25" t="s">
        <v>149</v>
      </c>
      <c r="BE280" s="193">
        <f>IF(N280="základní",J280,0)</f>
        <v>0</v>
      </c>
      <c r="BF280" s="193">
        <f>IF(N280="snížená",J280,0)</f>
        <v>0</v>
      </c>
      <c r="BG280" s="193">
        <f>IF(N280="zákl. přenesená",J280,0)</f>
        <v>0</v>
      </c>
      <c r="BH280" s="193">
        <f>IF(N280="sníž. přenesená",J280,0)</f>
        <v>0</v>
      </c>
      <c r="BI280" s="193">
        <f>IF(N280="nulová",J280,0)</f>
        <v>0</v>
      </c>
      <c r="BJ280" s="25" t="s">
        <v>84</v>
      </c>
      <c r="BK280" s="193">
        <f>ROUND(I280*H280,2)</f>
        <v>0</v>
      </c>
      <c r="BL280" s="25" t="s">
        <v>302</v>
      </c>
      <c r="BM280" s="25" t="s">
        <v>1118</v>
      </c>
    </row>
    <row r="281" spans="2:65" s="1" customFormat="1" ht="13.5">
      <c r="B281" s="42"/>
      <c r="D281" s="194" t="s">
        <v>156</v>
      </c>
      <c r="F281" s="195" t="s">
        <v>1119</v>
      </c>
      <c r="I281" s="196"/>
      <c r="L281" s="42"/>
      <c r="M281" s="197"/>
      <c r="N281" s="43"/>
      <c r="O281" s="43"/>
      <c r="P281" s="43"/>
      <c r="Q281" s="43"/>
      <c r="R281" s="43"/>
      <c r="S281" s="43"/>
      <c r="T281" s="71"/>
      <c r="AT281" s="25" t="s">
        <v>156</v>
      </c>
      <c r="AU281" s="25" t="s">
        <v>89</v>
      </c>
    </row>
    <row r="282" spans="2:65" s="13" customFormat="1" ht="13.5">
      <c r="B282" s="208"/>
      <c r="D282" s="194" t="s">
        <v>223</v>
      </c>
      <c r="E282" s="209" t="s">
        <v>5</v>
      </c>
      <c r="F282" s="210" t="s">
        <v>991</v>
      </c>
      <c r="H282" s="211">
        <v>6</v>
      </c>
      <c r="I282" s="212"/>
      <c r="L282" s="208"/>
      <c r="M282" s="213"/>
      <c r="N282" s="214"/>
      <c r="O282" s="214"/>
      <c r="P282" s="214"/>
      <c r="Q282" s="214"/>
      <c r="R282" s="214"/>
      <c r="S282" s="214"/>
      <c r="T282" s="215"/>
      <c r="AT282" s="209" t="s">
        <v>223</v>
      </c>
      <c r="AU282" s="209" t="s">
        <v>89</v>
      </c>
      <c r="AV282" s="13" t="s">
        <v>89</v>
      </c>
      <c r="AW282" s="13" t="s">
        <v>40</v>
      </c>
      <c r="AX282" s="13" t="s">
        <v>77</v>
      </c>
      <c r="AY282" s="209" t="s">
        <v>149</v>
      </c>
    </row>
    <row r="283" spans="2:65" s="1" customFormat="1" ht="16.5" customHeight="1">
      <c r="B283" s="181"/>
      <c r="C283" s="182" t="s">
        <v>1120</v>
      </c>
      <c r="D283" s="182" t="s">
        <v>151</v>
      </c>
      <c r="E283" s="183" t="s">
        <v>1121</v>
      </c>
      <c r="F283" s="184" t="s">
        <v>1122</v>
      </c>
      <c r="G283" s="185" t="s">
        <v>373</v>
      </c>
      <c r="H283" s="186">
        <v>2</v>
      </c>
      <c r="I283" s="187"/>
      <c r="J283" s="188">
        <f>ROUND(I283*H283,2)</f>
        <v>0</v>
      </c>
      <c r="K283" s="184" t="s">
        <v>220</v>
      </c>
      <c r="L283" s="42"/>
      <c r="M283" s="189" t="s">
        <v>5</v>
      </c>
      <c r="N283" s="190" t="s">
        <v>48</v>
      </c>
      <c r="O283" s="43"/>
      <c r="P283" s="191">
        <f>O283*H283</f>
        <v>0</v>
      </c>
      <c r="Q283" s="191">
        <v>2.0000000000000002E-5</v>
      </c>
      <c r="R283" s="191">
        <f>Q283*H283</f>
        <v>4.0000000000000003E-5</v>
      </c>
      <c r="S283" s="191">
        <v>3.9E-2</v>
      </c>
      <c r="T283" s="192">
        <f>S283*H283</f>
        <v>7.8E-2</v>
      </c>
      <c r="AR283" s="25" t="s">
        <v>302</v>
      </c>
      <c r="AT283" s="25" t="s">
        <v>151</v>
      </c>
      <c r="AU283" s="25" t="s">
        <v>89</v>
      </c>
      <c r="AY283" s="25" t="s">
        <v>149</v>
      </c>
      <c r="BE283" s="193">
        <f>IF(N283="základní",J283,0)</f>
        <v>0</v>
      </c>
      <c r="BF283" s="193">
        <f>IF(N283="snížená",J283,0)</f>
        <v>0</v>
      </c>
      <c r="BG283" s="193">
        <f>IF(N283="zákl. přenesená",J283,0)</f>
        <v>0</v>
      </c>
      <c r="BH283" s="193">
        <f>IF(N283="sníž. přenesená",J283,0)</f>
        <v>0</v>
      </c>
      <c r="BI283" s="193">
        <f>IF(N283="nulová",J283,0)</f>
        <v>0</v>
      </c>
      <c r="BJ283" s="25" t="s">
        <v>84</v>
      </c>
      <c r="BK283" s="193">
        <f>ROUND(I283*H283,2)</f>
        <v>0</v>
      </c>
      <c r="BL283" s="25" t="s">
        <v>302</v>
      </c>
      <c r="BM283" s="25" t="s">
        <v>1123</v>
      </c>
    </row>
    <row r="284" spans="2:65" s="1" customFormat="1" ht="13.5">
      <c r="B284" s="42"/>
      <c r="D284" s="194" t="s">
        <v>156</v>
      </c>
      <c r="F284" s="195" t="s">
        <v>1124</v>
      </c>
      <c r="I284" s="196"/>
      <c r="L284" s="42"/>
      <c r="M284" s="197"/>
      <c r="N284" s="43"/>
      <c r="O284" s="43"/>
      <c r="P284" s="43"/>
      <c r="Q284" s="43"/>
      <c r="R284" s="43"/>
      <c r="S284" s="43"/>
      <c r="T284" s="71"/>
      <c r="AT284" s="25" t="s">
        <v>156</v>
      </c>
      <c r="AU284" s="25" t="s">
        <v>89</v>
      </c>
    </row>
    <row r="285" spans="2:65" s="13" customFormat="1" ht="13.5">
      <c r="B285" s="208"/>
      <c r="D285" s="194" t="s">
        <v>223</v>
      </c>
      <c r="E285" s="209" t="s">
        <v>5</v>
      </c>
      <c r="F285" s="210" t="s">
        <v>1125</v>
      </c>
      <c r="H285" s="211">
        <v>2</v>
      </c>
      <c r="I285" s="212"/>
      <c r="L285" s="208"/>
      <c r="M285" s="213"/>
      <c r="N285" s="214"/>
      <c r="O285" s="214"/>
      <c r="P285" s="214"/>
      <c r="Q285" s="214"/>
      <c r="R285" s="214"/>
      <c r="S285" s="214"/>
      <c r="T285" s="215"/>
      <c r="AT285" s="209" t="s">
        <v>223</v>
      </c>
      <c r="AU285" s="209" t="s">
        <v>89</v>
      </c>
      <c r="AV285" s="13" t="s">
        <v>89</v>
      </c>
      <c r="AW285" s="13" t="s">
        <v>40</v>
      </c>
      <c r="AX285" s="13" t="s">
        <v>77</v>
      </c>
      <c r="AY285" s="209" t="s">
        <v>149</v>
      </c>
    </row>
    <row r="286" spans="2:65" s="1" customFormat="1" ht="16.5" customHeight="1">
      <c r="B286" s="181"/>
      <c r="C286" s="182" t="s">
        <v>1126</v>
      </c>
      <c r="D286" s="182" t="s">
        <v>151</v>
      </c>
      <c r="E286" s="183" t="s">
        <v>1127</v>
      </c>
      <c r="F286" s="184" t="s">
        <v>1128</v>
      </c>
      <c r="G286" s="185" t="s">
        <v>194</v>
      </c>
      <c r="H286" s="186">
        <v>4</v>
      </c>
      <c r="I286" s="187"/>
      <c r="J286" s="188">
        <f>ROUND(I286*H286,2)</f>
        <v>0</v>
      </c>
      <c r="K286" s="184" t="s">
        <v>220</v>
      </c>
      <c r="L286" s="42"/>
      <c r="M286" s="189" t="s">
        <v>5</v>
      </c>
      <c r="N286" s="190" t="s">
        <v>48</v>
      </c>
      <c r="O286" s="43"/>
      <c r="P286" s="191">
        <f>O286*H286</f>
        <v>0</v>
      </c>
      <c r="Q286" s="191">
        <v>7.7799999999999996E-3</v>
      </c>
      <c r="R286" s="191">
        <f>Q286*H286</f>
        <v>3.1119999999999998E-2</v>
      </c>
      <c r="S286" s="191">
        <v>0</v>
      </c>
      <c r="T286" s="192">
        <f>S286*H286</f>
        <v>0</v>
      </c>
      <c r="AR286" s="25" t="s">
        <v>302</v>
      </c>
      <c r="AT286" s="25" t="s">
        <v>151</v>
      </c>
      <c r="AU286" s="25" t="s">
        <v>89</v>
      </c>
      <c r="AY286" s="25" t="s">
        <v>149</v>
      </c>
      <c r="BE286" s="193">
        <f>IF(N286="základní",J286,0)</f>
        <v>0</v>
      </c>
      <c r="BF286" s="193">
        <f>IF(N286="snížená",J286,0)</f>
        <v>0</v>
      </c>
      <c r="BG286" s="193">
        <f>IF(N286="zákl. přenesená",J286,0)</f>
        <v>0</v>
      </c>
      <c r="BH286" s="193">
        <f>IF(N286="sníž. přenesená",J286,0)</f>
        <v>0</v>
      </c>
      <c r="BI286" s="193">
        <f>IF(N286="nulová",J286,0)</f>
        <v>0</v>
      </c>
      <c r="BJ286" s="25" t="s">
        <v>84</v>
      </c>
      <c r="BK286" s="193">
        <f>ROUND(I286*H286,2)</f>
        <v>0</v>
      </c>
      <c r="BL286" s="25" t="s">
        <v>302</v>
      </c>
      <c r="BM286" s="25" t="s">
        <v>1129</v>
      </c>
    </row>
    <row r="287" spans="2:65" s="1" customFormat="1" ht="13.5">
      <c r="B287" s="42"/>
      <c r="D287" s="194" t="s">
        <v>156</v>
      </c>
      <c r="F287" s="195" t="s">
        <v>1130</v>
      </c>
      <c r="I287" s="196"/>
      <c r="L287" s="42"/>
      <c r="M287" s="197"/>
      <c r="N287" s="43"/>
      <c r="O287" s="43"/>
      <c r="P287" s="43"/>
      <c r="Q287" s="43"/>
      <c r="R287" s="43"/>
      <c r="S287" s="43"/>
      <c r="T287" s="71"/>
      <c r="AT287" s="25" t="s">
        <v>156</v>
      </c>
      <c r="AU287" s="25" t="s">
        <v>89</v>
      </c>
    </row>
    <row r="288" spans="2:65" s="1" customFormat="1" ht="25.5" customHeight="1">
      <c r="B288" s="181"/>
      <c r="C288" s="182" t="s">
        <v>1131</v>
      </c>
      <c r="D288" s="182" t="s">
        <v>151</v>
      </c>
      <c r="E288" s="183" t="s">
        <v>1132</v>
      </c>
      <c r="F288" s="184" t="s">
        <v>1133</v>
      </c>
      <c r="G288" s="185" t="s">
        <v>194</v>
      </c>
      <c r="H288" s="186">
        <v>1</v>
      </c>
      <c r="I288" s="187"/>
      <c r="J288" s="188">
        <f>ROUND(I288*H288,2)</f>
        <v>0</v>
      </c>
      <c r="K288" s="184" t="s">
        <v>220</v>
      </c>
      <c r="L288" s="42"/>
      <c r="M288" s="189" t="s">
        <v>5</v>
      </c>
      <c r="N288" s="190" t="s">
        <v>48</v>
      </c>
      <c r="O288" s="43"/>
      <c r="P288" s="191">
        <f>O288*H288</f>
        <v>0</v>
      </c>
      <c r="Q288" s="191">
        <v>2.9440000000000001E-2</v>
      </c>
      <c r="R288" s="191">
        <f>Q288*H288</f>
        <v>2.9440000000000001E-2</v>
      </c>
      <c r="S288" s="191">
        <v>0</v>
      </c>
      <c r="T288" s="192">
        <f>S288*H288</f>
        <v>0</v>
      </c>
      <c r="AR288" s="25" t="s">
        <v>302</v>
      </c>
      <c r="AT288" s="25" t="s">
        <v>151</v>
      </c>
      <c r="AU288" s="25" t="s">
        <v>89</v>
      </c>
      <c r="AY288" s="25" t="s">
        <v>149</v>
      </c>
      <c r="BE288" s="193">
        <f>IF(N288="základní",J288,0)</f>
        <v>0</v>
      </c>
      <c r="BF288" s="193">
        <f>IF(N288="snížená",J288,0)</f>
        <v>0</v>
      </c>
      <c r="BG288" s="193">
        <f>IF(N288="zákl. přenesená",J288,0)</f>
        <v>0</v>
      </c>
      <c r="BH288" s="193">
        <f>IF(N288="sníž. přenesená",J288,0)</f>
        <v>0</v>
      </c>
      <c r="BI288" s="193">
        <f>IF(N288="nulová",J288,0)</f>
        <v>0</v>
      </c>
      <c r="BJ288" s="25" t="s">
        <v>84</v>
      </c>
      <c r="BK288" s="193">
        <f>ROUND(I288*H288,2)</f>
        <v>0</v>
      </c>
      <c r="BL288" s="25" t="s">
        <v>302</v>
      </c>
      <c r="BM288" s="25" t="s">
        <v>1134</v>
      </c>
    </row>
    <row r="289" spans="2:65" s="1" customFormat="1" ht="27">
      <c r="B289" s="42"/>
      <c r="D289" s="194" t="s">
        <v>156</v>
      </c>
      <c r="F289" s="195" t="s">
        <v>1135</v>
      </c>
      <c r="I289" s="196"/>
      <c r="L289" s="42"/>
      <c r="M289" s="197"/>
      <c r="N289" s="43"/>
      <c r="O289" s="43"/>
      <c r="P289" s="43"/>
      <c r="Q289" s="43"/>
      <c r="R289" s="43"/>
      <c r="S289" s="43"/>
      <c r="T289" s="71"/>
      <c r="AT289" s="25" t="s">
        <v>156</v>
      </c>
      <c r="AU289" s="25" t="s">
        <v>89</v>
      </c>
    </row>
    <row r="290" spans="2:65" s="1" customFormat="1" ht="25.5" customHeight="1">
      <c r="B290" s="181"/>
      <c r="C290" s="182" t="s">
        <v>1136</v>
      </c>
      <c r="D290" s="182" t="s">
        <v>151</v>
      </c>
      <c r="E290" s="183" t="s">
        <v>1137</v>
      </c>
      <c r="F290" s="184" t="s">
        <v>1138</v>
      </c>
      <c r="G290" s="185" t="s">
        <v>194</v>
      </c>
      <c r="H290" s="186">
        <v>1</v>
      </c>
      <c r="I290" s="187"/>
      <c r="J290" s="188">
        <f>ROUND(I290*H290,2)</f>
        <v>0</v>
      </c>
      <c r="K290" s="184" t="s">
        <v>220</v>
      </c>
      <c r="L290" s="42"/>
      <c r="M290" s="189" t="s">
        <v>5</v>
      </c>
      <c r="N290" s="190" t="s">
        <v>48</v>
      </c>
      <c r="O290" s="43"/>
      <c r="P290" s="191">
        <f>O290*H290</f>
        <v>0</v>
      </c>
      <c r="Q290" s="191">
        <v>2.9739999999999999E-2</v>
      </c>
      <c r="R290" s="191">
        <f>Q290*H290</f>
        <v>2.9739999999999999E-2</v>
      </c>
      <c r="S290" s="191">
        <v>0</v>
      </c>
      <c r="T290" s="192">
        <f>S290*H290</f>
        <v>0</v>
      </c>
      <c r="AR290" s="25" t="s">
        <v>302</v>
      </c>
      <c r="AT290" s="25" t="s">
        <v>151</v>
      </c>
      <c r="AU290" s="25" t="s">
        <v>89</v>
      </c>
      <c r="AY290" s="25" t="s">
        <v>149</v>
      </c>
      <c r="BE290" s="193">
        <f>IF(N290="základní",J290,0)</f>
        <v>0</v>
      </c>
      <c r="BF290" s="193">
        <f>IF(N290="snížená",J290,0)</f>
        <v>0</v>
      </c>
      <c r="BG290" s="193">
        <f>IF(N290="zákl. přenesená",J290,0)</f>
        <v>0</v>
      </c>
      <c r="BH290" s="193">
        <f>IF(N290="sníž. přenesená",J290,0)</f>
        <v>0</v>
      </c>
      <c r="BI290" s="193">
        <f>IF(N290="nulová",J290,0)</f>
        <v>0</v>
      </c>
      <c r="BJ290" s="25" t="s">
        <v>84</v>
      </c>
      <c r="BK290" s="193">
        <f>ROUND(I290*H290,2)</f>
        <v>0</v>
      </c>
      <c r="BL290" s="25" t="s">
        <v>302</v>
      </c>
      <c r="BM290" s="25" t="s">
        <v>1139</v>
      </c>
    </row>
    <row r="291" spans="2:65" s="1" customFormat="1" ht="13.5">
      <c r="B291" s="42"/>
      <c r="D291" s="194" t="s">
        <v>156</v>
      </c>
      <c r="F291" s="195" t="s">
        <v>1140</v>
      </c>
      <c r="I291" s="196"/>
      <c r="L291" s="42"/>
      <c r="M291" s="197"/>
      <c r="N291" s="43"/>
      <c r="O291" s="43"/>
      <c r="P291" s="43"/>
      <c r="Q291" s="43"/>
      <c r="R291" s="43"/>
      <c r="S291" s="43"/>
      <c r="T291" s="71"/>
      <c r="AT291" s="25" t="s">
        <v>156</v>
      </c>
      <c r="AU291" s="25" t="s">
        <v>89</v>
      </c>
    </row>
    <row r="292" spans="2:65" s="1" customFormat="1" ht="16.5" customHeight="1">
      <c r="B292" s="181"/>
      <c r="C292" s="182" t="s">
        <v>1141</v>
      </c>
      <c r="D292" s="182" t="s">
        <v>151</v>
      </c>
      <c r="E292" s="183" t="s">
        <v>1142</v>
      </c>
      <c r="F292" s="184" t="s">
        <v>1143</v>
      </c>
      <c r="G292" s="185" t="s">
        <v>194</v>
      </c>
      <c r="H292" s="186">
        <v>4</v>
      </c>
      <c r="I292" s="187"/>
      <c r="J292" s="188">
        <f>ROUND(I292*H292,2)</f>
        <v>0</v>
      </c>
      <c r="K292" s="184" t="s">
        <v>220</v>
      </c>
      <c r="L292" s="42"/>
      <c r="M292" s="189" t="s">
        <v>5</v>
      </c>
      <c r="N292" s="190" t="s">
        <v>48</v>
      </c>
      <c r="O292" s="43"/>
      <c r="P292" s="191">
        <f>O292*H292</f>
        <v>0</v>
      </c>
      <c r="Q292" s="191">
        <v>6.8999999999999999E-3</v>
      </c>
      <c r="R292" s="191">
        <f>Q292*H292</f>
        <v>2.76E-2</v>
      </c>
      <c r="S292" s="191">
        <v>0</v>
      </c>
      <c r="T292" s="192">
        <f>S292*H292</f>
        <v>0</v>
      </c>
      <c r="AR292" s="25" t="s">
        <v>302</v>
      </c>
      <c r="AT292" s="25" t="s">
        <v>151</v>
      </c>
      <c r="AU292" s="25" t="s">
        <v>89</v>
      </c>
      <c r="AY292" s="25" t="s">
        <v>149</v>
      </c>
      <c r="BE292" s="193">
        <f>IF(N292="základní",J292,0)</f>
        <v>0</v>
      </c>
      <c r="BF292" s="193">
        <f>IF(N292="snížená",J292,0)</f>
        <v>0</v>
      </c>
      <c r="BG292" s="193">
        <f>IF(N292="zákl. přenesená",J292,0)</f>
        <v>0</v>
      </c>
      <c r="BH292" s="193">
        <f>IF(N292="sníž. přenesená",J292,0)</f>
        <v>0</v>
      </c>
      <c r="BI292" s="193">
        <f>IF(N292="nulová",J292,0)</f>
        <v>0</v>
      </c>
      <c r="BJ292" s="25" t="s">
        <v>84</v>
      </c>
      <c r="BK292" s="193">
        <f>ROUND(I292*H292,2)</f>
        <v>0</v>
      </c>
      <c r="BL292" s="25" t="s">
        <v>302</v>
      </c>
      <c r="BM292" s="25" t="s">
        <v>1144</v>
      </c>
    </row>
    <row r="293" spans="2:65" s="1" customFormat="1" ht="13.5">
      <c r="B293" s="42"/>
      <c r="D293" s="194" t="s">
        <v>156</v>
      </c>
      <c r="F293" s="195" t="s">
        <v>1145</v>
      </c>
      <c r="I293" s="196"/>
      <c r="L293" s="42"/>
      <c r="M293" s="197"/>
      <c r="N293" s="43"/>
      <c r="O293" s="43"/>
      <c r="P293" s="43"/>
      <c r="Q293" s="43"/>
      <c r="R293" s="43"/>
      <c r="S293" s="43"/>
      <c r="T293" s="71"/>
      <c r="AT293" s="25" t="s">
        <v>156</v>
      </c>
      <c r="AU293" s="25" t="s">
        <v>89</v>
      </c>
    </row>
    <row r="294" spans="2:65" s="13" customFormat="1" ht="13.5">
      <c r="B294" s="208"/>
      <c r="D294" s="194" t="s">
        <v>223</v>
      </c>
      <c r="E294" s="209" t="s">
        <v>5</v>
      </c>
      <c r="F294" s="210" t="s">
        <v>1146</v>
      </c>
      <c r="H294" s="211">
        <v>4</v>
      </c>
      <c r="I294" s="212"/>
      <c r="L294" s="208"/>
      <c r="M294" s="213"/>
      <c r="N294" s="214"/>
      <c r="O294" s="214"/>
      <c r="P294" s="214"/>
      <c r="Q294" s="214"/>
      <c r="R294" s="214"/>
      <c r="S294" s="214"/>
      <c r="T294" s="215"/>
      <c r="AT294" s="209" t="s">
        <v>223</v>
      </c>
      <c r="AU294" s="209" t="s">
        <v>89</v>
      </c>
      <c r="AV294" s="13" t="s">
        <v>89</v>
      </c>
      <c r="AW294" s="13" t="s">
        <v>40</v>
      </c>
      <c r="AX294" s="13" t="s">
        <v>77</v>
      </c>
      <c r="AY294" s="209" t="s">
        <v>149</v>
      </c>
    </row>
    <row r="295" spans="2:65" s="1" customFormat="1" ht="16.5" customHeight="1">
      <c r="B295" s="181"/>
      <c r="C295" s="182" t="s">
        <v>1147</v>
      </c>
      <c r="D295" s="182" t="s">
        <v>151</v>
      </c>
      <c r="E295" s="183" t="s">
        <v>1148</v>
      </c>
      <c r="F295" s="184" t="s">
        <v>1149</v>
      </c>
      <c r="G295" s="185" t="s">
        <v>194</v>
      </c>
      <c r="H295" s="186">
        <v>3</v>
      </c>
      <c r="I295" s="187"/>
      <c r="J295" s="188">
        <f>ROUND(I295*H295,2)</f>
        <v>0</v>
      </c>
      <c r="K295" s="184" t="s">
        <v>220</v>
      </c>
      <c r="L295" s="42"/>
      <c r="M295" s="189" t="s">
        <v>5</v>
      </c>
      <c r="N295" s="190" t="s">
        <v>48</v>
      </c>
      <c r="O295" s="43"/>
      <c r="P295" s="191">
        <f>O295*H295</f>
        <v>0</v>
      </c>
      <c r="Q295" s="191">
        <v>1.4670000000000001E-2</v>
      </c>
      <c r="R295" s="191">
        <f>Q295*H295</f>
        <v>4.4010000000000001E-2</v>
      </c>
      <c r="S295" s="191">
        <v>0</v>
      </c>
      <c r="T295" s="192">
        <f>S295*H295</f>
        <v>0</v>
      </c>
      <c r="AR295" s="25" t="s">
        <v>302</v>
      </c>
      <c r="AT295" s="25" t="s">
        <v>151</v>
      </c>
      <c r="AU295" s="25" t="s">
        <v>89</v>
      </c>
      <c r="AY295" s="25" t="s">
        <v>149</v>
      </c>
      <c r="BE295" s="193">
        <f>IF(N295="základní",J295,0)</f>
        <v>0</v>
      </c>
      <c r="BF295" s="193">
        <f>IF(N295="snížená",J295,0)</f>
        <v>0</v>
      </c>
      <c r="BG295" s="193">
        <f>IF(N295="zákl. přenesená",J295,0)</f>
        <v>0</v>
      </c>
      <c r="BH295" s="193">
        <f>IF(N295="sníž. přenesená",J295,0)</f>
        <v>0</v>
      </c>
      <c r="BI295" s="193">
        <f>IF(N295="nulová",J295,0)</f>
        <v>0</v>
      </c>
      <c r="BJ295" s="25" t="s">
        <v>84</v>
      </c>
      <c r="BK295" s="193">
        <f>ROUND(I295*H295,2)</f>
        <v>0</v>
      </c>
      <c r="BL295" s="25" t="s">
        <v>302</v>
      </c>
      <c r="BM295" s="25" t="s">
        <v>1150</v>
      </c>
    </row>
    <row r="296" spans="2:65" s="1" customFormat="1" ht="27">
      <c r="B296" s="42"/>
      <c r="D296" s="194" t="s">
        <v>156</v>
      </c>
      <c r="F296" s="195" t="s">
        <v>1151</v>
      </c>
      <c r="I296" s="196"/>
      <c r="L296" s="42"/>
      <c r="M296" s="197"/>
      <c r="N296" s="43"/>
      <c r="O296" s="43"/>
      <c r="P296" s="43"/>
      <c r="Q296" s="43"/>
      <c r="R296" s="43"/>
      <c r="S296" s="43"/>
      <c r="T296" s="71"/>
      <c r="AT296" s="25" t="s">
        <v>156</v>
      </c>
      <c r="AU296" s="25" t="s">
        <v>89</v>
      </c>
    </row>
    <row r="297" spans="2:65" s="1" customFormat="1" ht="25.5" customHeight="1">
      <c r="B297" s="181"/>
      <c r="C297" s="182" t="s">
        <v>1152</v>
      </c>
      <c r="D297" s="182" t="s">
        <v>151</v>
      </c>
      <c r="E297" s="183" t="s">
        <v>1153</v>
      </c>
      <c r="F297" s="184" t="s">
        <v>1154</v>
      </c>
      <c r="G297" s="185" t="s">
        <v>194</v>
      </c>
      <c r="H297" s="186">
        <v>2</v>
      </c>
      <c r="I297" s="187"/>
      <c r="J297" s="188">
        <f>ROUND(I297*H297,2)</f>
        <v>0</v>
      </c>
      <c r="K297" s="184" t="s">
        <v>220</v>
      </c>
      <c r="L297" s="42"/>
      <c r="M297" s="189" t="s">
        <v>5</v>
      </c>
      <c r="N297" s="190" t="s">
        <v>48</v>
      </c>
      <c r="O297" s="43"/>
      <c r="P297" s="191">
        <f>O297*H297</f>
        <v>0</v>
      </c>
      <c r="Q297" s="191">
        <v>1.6279999999999999E-2</v>
      </c>
      <c r="R297" s="191">
        <f>Q297*H297</f>
        <v>3.2559999999999999E-2</v>
      </c>
      <c r="S297" s="191">
        <v>0</v>
      </c>
      <c r="T297" s="192">
        <f>S297*H297</f>
        <v>0</v>
      </c>
      <c r="AR297" s="25" t="s">
        <v>302</v>
      </c>
      <c r="AT297" s="25" t="s">
        <v>151</v>
      </c>
      <c r="AU297" s="25" t="s">
        <v>89</v>
      </c>
      <c r="AY297" s="25" t="s">
        <v>149</v>
      </c>
      <c r="BE297" s="193">
        <f>IF(N297="základní",J297,0)</f>
        <v>0</v>
      </c>
      <c r="BF297" s="193">
        <f>IF(N297="snížená",J297,0)</f>
        <v>0</v>
      </c>
      <c r="BG297" s="193">
        <f>IF(N297="zákl. přenesená",J297,0)</f>
        <v>0</v>
      </c>
      <c r="BH297" s="193">
        <f>IF(N297="sníž. přenesená",J297,0)</f>
        <v>0</v>
      </c>
      <c r="BI297" s="193">
        <f>IF(N297="nulová",J297,0)</f>
        <v>0</v>
      </c>
      <c r="BJ297" s="25" t="s">
        <v>84</v>
      </c>
      <c r="BK297" s="193">
        <f>ROUND(I297*H297,2)</f>
        <v>0</v>
      </c>
      <c r="BL297" s="25" t="s">
        <v>302</v>
      </c>
      <c r="BM297" s="25" t="s">
        <v>1155</v>
      </c>
    </row>
    <row r="298" spans="2:65" s="1" customFormat="1" ht="27">
      <c r="B298" s="42"/>
      <c r="D298" s="194" t="s">
        <v>156</v>
      </c>
      <c r="F298" s="195" t="s">
        <v>1156</v>
      </c>
      <c r="I298" s="196"/>
      <c r="L298" s="42"/>
      <c r="M298" s="197"/>
      <c r="N298" s="43"/>
      <c r="O298" s="43"/>
      <c r="P298" s="43"/>
      <c r="Q298" s="43"/>
      <c r="R298" s="43"/>
      <c r="S298" s="43"/>
      <c r="T298" s="71"/>
      <c r="AT298" s="25" t="s">
        <v>156</v>
      </c>
      <c r="AU298" s="25" t="s">
        <v>89</v>
      </c>
    </row>
    <row r="299" spans="2:65" s="1" customFormat="1" ht="16.5" customHeight="1">
      <c r="B299" s="181"/>
      <c r="C299" s="182" t="s">
        <v>1157</v>
      </c>
      <c r="D299" s="182" t="s">
        <v>151</v>
      </c>
      <c r="E299" s="183" t="s">
        <v>1158</v>
      </c>
      <c r="F299" s="184" t="s">
        <v>1159</v>
      </c>
      <c r="G299" s="185" t="s">
        <v>373</v>
      </c>
      <c r="H299" s="186">
        <v>20</v>
      </c>
      <c r="I299" s="187"/>
      <c r="J299" s="188">
        <f>ROUND(I299*H299,2)</f>
        <v>0</v>
      </c>
      <c r="K299" s="184" t="s">
        <v>220</v>
      </c>
      <c r="L299" s="42"/>
      <c r="M299" s="189" t="s">
        <v>5</v>
      </c>
      <c r="N299" s="190" t="s">
        <v>48</v>
      </c>
      <c r="O299" s="43"/>
      <c r="P299" s="191">
        <f>O299*H299</f>
        <v>0</v>
      </c>
      <c r="Q299" s="191">
        <v>2.0000000000000002E-5</v>
      </c>
      <c r="R299" s="191">
        <f>Q299*H299</f>
        <v>4.0000000000000002E-4</v>
      </c>
      <c r="S299" s="191">
        <v>0</v>
      </c>
      <c r="T299" s="192">
        <f>S299*H299</f>
        <v>0</v>
      </c>
      <c r="AR299" s="25" t="s">
        <v>302</v>
      </c>
      <c r="AT299" s="25" t="s">
        <v>151</v>
      </c>
      <c r="AU299" s="25" t="s">
        <v>89</v>
      </c>
      <c r="AY299" s="25" t="s">
        <v>149</v>
      </c>
      <c r="BE299" s="193">
        <f>IF(N299="základní",J299,0)</f>
        <v>0</v>
      </c>
      <c r="BF299" s="193">
        <f>IF(N299="snížená",J299,0)</f>
        <v>0</v>
      </c>
      <c r="BG299" s="193">
        <f>IF(N299="zákl. přenesená",J299,0)</f>
        <v>0</v>
      </c>
      <c r="BH299" s="193">
        <f>IF(N299="sníž. přenesená",J299,0)</f>
        <v>0</v>
      </c>
      <c r="BI299" s="193">
        <f>IF(N299="nulová",J299,0)</f>
        <v>0</v>
      </c>
      <c r="BJ299" s="25" t="s">
        <v>84</v>
      </c>
      <c r="BK299" s="193">
        <f>ROUND(I299*H299,2)</f>
        <v>0</v>
      </c>
      <c r="BL299" s="25" t="s">
        <v>302</v>
      </c>
      <c r="BM299" s="25" t="s">
        <v>1160</v>
      </c>
    </row>
    <row r="300" spans="2:65" s="1" customFormat="1" ht="13.5">
      <c r="B300" s="42"/>
      <c r="D300" s="194" t="s">
        <v>156</v>
      </c>
      <c r="F300" s="195" t="s">
        <v>1161</v>
      </c>
      <c r="I300" s="196"/>
      <c r="L300" s="42"/>
      <c r="M300" s="197"/>
      <c r="N300" s="43"/>
      <c r="O300" s="43"/>
      <c r="P300" s="43"/>
      <c r="Q300" s="43"/>
      <c r="R300" s="43"/>
      <c r="S300" s="43"/>
      <c r="T300" s="71"/>
      <c r="AT300" s="25" t="s">
        <v>156</v>
      </c>
      <c r="AU300" s="25" t="s">
        <v>89</v>
      </c>
    </row>
    <row r="301" spans="2:65" s="13" customFormat="1" ht="13.5">
      <c r="B301" s="208"/>
      <c r="D301" s="194" t="s">
        <v>223</v>
      </c>
      <c r="E301" s="209" t="s">
        <v>5</v>
      </c>
      <c r="F301" s="210" t="s">
        <v>1162</v>
      </c>
      <c r="H301" s="211">
        <v>20</v>
      </c>
      <c r="I301" s="212"/>
      <c r="L301" s="208"/>
      <c r="M301" s="213"/>
      <c r="N301" s="214"/>
      <c r="O301" s="214"/>
      <c r="P301" s="214"/>
      <c r="Q301" s="214"/>
      <c r="R301" s="214"/>
      <c r="S301" s="214"/>
      <c r="T301" s="215"/>
      <c r="AT301" s="209" t="s">
        <v>223</v>
      </c>
      <c r="AU301" s="209" t="s">
        <v>89</v>
      </c>
      <c r="AV301" s="13" t="s">
        <v>89</v>
      </c>
      <c r="AW301" s="13" t="s">
        <v>40</v>
      </c>
      <c r="AX301" s="13" t="s">
        <v>77</v>
      </c>
      <c r="AY301" s="209" t="s">
        <v>149</v>
      </c>
    </row>
    <row r="302" spans="2:65" s="1" customFormat="1" ht="16.5" customHeight="1">
      <c r="B302" s="181"/>
      <c r="C302" s="182" t="s">
        <v>1163</v>
      </c>
      <c r="D302" s="182" t="s">
        <v>151</v>
      </c>
      <c r="E302" s="183" t="s">
        <v>1164</v>
      </c>
      <c r="F302" s="184" t="s">
        <v>1165</v>
      </c>
      <c r="G302" s="185" t="s">
        <v>373</v>
      </c>
      <c r="H302" s="186">
        <v>8</v>
      </c>
      <c r="I302" s="187"/>
      <c r="J302" s="188">
        <f>ROUND(I302*H302,2)</f>
        <v>0</v>
      </c>
      <c r="K302" s="184" t="s">
        <v>220</v>
      </c>
      <c r="L302" s="42"/>
      <c r="M302" s="189" t="s">
        <v>5</v>
      </c>
      <c r="N302" s="190" t="s">
        <v>48</v>
      </c>
      <c r="O302" s="43"/>
      <c r="P302" s="191">
        <f>O302*H302</f>
        <v>0</v>
      </c>
      <c r="Q302" s="191">
        <v>6.0000000000000002E-5</v>
      </c>
      <c r="R302" s="191">
        <f>Q302*H302</f>
        <v>4.8000000000000001E-4</v>
      </c>
      <c r="S302" s="191">
        <v>1.1000000000000001E-3</v>
      </c>
      <c r="T302" s="192">
        <f>S302*H302</f>
        <v>8.8000000000000005E-3</v>
      </c>
      <c r="AR302" s="25" t="s">
        <v>302</v>
      </c>
      <c r="AT302" s="25" t="s">
        <v>151</v>
      </c>
      <c r="AU302" s="25" t="s">
        <v>89</v>
      </c>
      <c r="AY302" s="25" t="s">
        <v>149</v>
      </c>
      <c r="BE302" s="193">
        <f>IF(N302="základní",J302,0)</f>
        <v>0</v>
      </c>
      <c r="BF302" s="193">
        <f>IF(N302="snížená",J302,0)</f>
        <v>0</v>
      </c>
      <c r="BG302" s="193">
        <f>IF(N302="zákl. přenesená",J302,0)</f>
        <v>0</v>
      </c>
      <c r="BH302" s="193">
        <f>IF(N302="sníž. přenesená",J302,0)</f>
        <v>0</v>
      </c>
      <c r="BI302" s="193">
        <f>IF(N302="nulová",J302,0)</f>
        <v>0</v>
      </c>
      <c r="BJ302" s="25" t="s">
        <v>84</v>
      </c>
      <c r="BK302" s="193">
        <f>ROUND(I302*H302,2)</f>
        <v>0</v>
      </c>
      <c r="BL302" s="25" t="s">
        <v>302</v>
      </c>
      <c r="BM302" s="25" t="s">
        <v>1166</v>
      </c>
    </row>
    <row r="303" spans="2:65" s="1" customFormat="1" ht="13.5">
      <c r="B303" s="42"/>
      <c r="D303" s="194" t="s">
        <v>156</v>
      </c>
      <c r="F303" s="195" t="s">
        <v>1167</v>
      </c>
      <c r="I303" s="196"/>
      <c r="L303" s="42"/>
      <c r="M303" s="197"/>
      <c r="N303" s="43"/>
      <c r="O303" s="43"/>
      <c r="P303" s="43"/>
      <c r="Q303" s="43"/>
      <c r="R303" s="43"/>
      <c r="S303" s="43"/>
      <c r="T303" s="71"/>
      <c r="AT303" s="25" t="s">
        <v>156</v>
      </c>
      <c r="AU303" s="25" t="s">
        <v>89</v>
      </c>
    </row>
    <row r="304" spans="2:65" s="13" customFormat="1" ht="13.5">
      <c r="B304" s="208"/>
      <c r="D304" s="194" t="s">
        <v>223</v>
      </c>
      <c r="E304" s="209" t="s">
        <v>5</v>
      </c>
      <c r="F304" s="210" t="s">
        <v>1168</v>
      </c>
      <c r="H304" s="211">
        <v>8</v>
      </c>
      <c r="I304" s="212"/>
      <c r="L304" s="208"/>
      <c r="M304" s="213"/>
      <c r="N304" s="214"/>
      <c r="O304" s="214"/>
      <c r="P304" s="214"/>
      <c r="Q304" s="214"/>
      <c r="R304" s="214"/>
      <c r="S304" s="214"/>
      <c r="T304" s="215"/>
      <c r="AT304" s="209" t="s">
        <v>223</v>
      </c>
      <c r="AU304" s="209" t="s">
        <v>89</v>
      </c>
      <c r="AV304" s="13" t="s">
        <v>89</v>
      </c>
      <c r="AW304" s="13" t="s">
        <v>40</v>
      </c>
      <c r="AX304" s="13" t="s">
        <v>77</v>
      </c>
      <c r="AY304" s="209" t="s">
        <v>149</v>
      </c>
    </row>
    <row r="305" spans="2:65" s="1" customFormat="1" ht="16.5" customHeight="1">
      <c r="B305" s="181"/>
      <c r="C305" s="182" t="s">
        <v>1169</v>
      </c>
      <c r="D305" s="182" t="s">
        <v>151</v>
      </c>
      <c r="E305" s="183" t="s">
        <v>1170</v>
      </c>
      <c r="F305" s="184" t="s">
        <v>1171</v>
      </c>
      <c r="G305" s="185" t="s">
        <v>373</v>
      </c>
      <c r="H305" s="186">
        <v>158</v>
      </c>
      <c r="I305" s="187"/>
      <c r="J305" s="188">
        <f>ROUND(I305*H305,2)</f>
        <v>0</v>
      </c>
      <c r="K305" s="184" t="s">
        <v>220</v>
      </c>
      <c r="L305" s="42"/>
      <c r="M305" s="189" t="s">
        <v>5</v>
      </c>
      <c r="N305" s="190" t="s">
        <v>48</v>
      </c>
      <c r="O305" s="43"/>
      <c r="P305" s="191">
        <f>O305*H305</f>
        <v>0</v>
      </c>
      <c r="Q305" s="191">
        <v>9.0000000000000006E-5</v>
      </c>
      <c r="R305" s="191">
        <f>Q305*H305</f>
        <v>1.4220000000000002E-2</v>
      </c>
      <c r="S305" s="191">
        <v>4.4999999999999999E-4</v>
      </c>
      <c r="T305" s="192">
        <f>S305*H305</f>
        <v>7.1099999999999997E-2</v>
      </c>
      <c r="AR305" s="25" t="s">
        <v>302</v>
      </c>
      <c r="AT305" s="25" t="s">
        <v>151</v>
      </c>
      <c r="AU305" s="25" t="s">
        <v>89</v>
      </c>
      <c r="AY305" s="25" t="s">
        <v>149</v>
      </c>
      <c r="BE305" s="193">
        <f>IF(N305="základní",J305,0)</f>
        <v>0</v>
      </c>
      <c r="BF305" s="193">
        <f>IF(N305="snížená",J305,0)</f>
        <v>0</v>
      </c>
      <c r="BG305" s="193">
        <f>IF(N305="zákl. přenesená",J305,0)</f>
        <v>0</v>
      </c>
      <c r="BH305" s="193">
        <f>IF(N305="sníž. přenesená",J305,0)</f>
        <v>0</v>
      </c>
      <c r="BI305" s="193">
        <f>IF(N305="nulová",J305,0)</f>
        <v>0</v>
      </c>
      <c r="BJ305" s="25" t="s">
        <v>84</v>
      </c>
      <c r="BK305" s="193">
        <f>ROUND(I305*H305,2)</f>
        <v>0</v>
      </c>
      <c r="BL305" s="25" t="s">
        <v>302</v>
      </c>
      <c r="BM305" s="25" t="s">
        <v>1172</v>
      </c>
    </row>
    <row r="306" spans="2:65" s="1" customFormat="1" ht="13.5">
      <c r="B306" s="42"/>
      <c r="D306" s="194" t="s">
        <v>156</v>
      </c>
      <c r="F306" s="195" t="s">
        <v>1173</v>
      </c>
      <c r="I306" s="196"/>
      <c r="L306" s="42"/>
      <c r="M306" s="197"/>
      <c r="N306" s="43"/>
      <c r="O306" s="43"/>
      <c r="P306" s="43"/>
      <c r="Q306" s="43"/>
      <c r="R306" s="43"/>
      <c r="S306" s="43"/>
      <c r="T306" s="71"/>
      <c r="AT306" s="25" t="s">
        <v>156</v>
      </c>
      <c r="AU306" s="25" t="s">
        <v>89</v>
      </c>
    </row>
    <row r="307" spans="2:65" s="13" customFormat="1" ht="13.5">
      <c r="B307" s="208"/>
      <c r="D307" s="194" t="s">
        <v>223</v>
      </c>
      <c r="E307" s="209" t="s">
        <v>5</v>
      </c>
      <c r="F307" s="210" t="s">
        <v>1174</v>
      </c>
      <c r="H307" s="211">
        <v>158</v>
      </c>
      <c r="I307" s="212"/>
      <c r="L307" s="208"/>
      <c r="M307" s="213"/>
      <c r="N307" s="214"/>
      <c r="O307" s="214"/>
      <c r="P307" s="214"/>
      <c r="Q307" s="214"/>
      <c r="R307" s="214"/>
      <c r="S307" s="214"/>
      <c r="T307" s="215"/>
      <c r="AT307" s="209" t="s">
        <v>223</v>
      </c>
      <c r="AU307" s="209" t="s">
        <v>89</v>
      </c>
      <c r="AV307" s="13" t="s">
        <v>89</v>
      </c>
      <c r="AW307" s="13" t="s">
        <v>40</v>
      </c>
      <c r="AX307" s="13" t="s">
        <v>84</v>
      </c>
      <c r="AY307" s="209" t="s">
        <v>149</v>
      </c>
    </row>
    <row r="308" spans="2:65" s="1" customFormat="1" ht="16.5" customHeight="1">
      <c r="B308" s="181"/>
      <c r="C308" s="182" t="s">
        <v>1175</v>
      </c>
      <c r="D308" s="182" t="s">
        <v>151</v>
      </c>
      <c r="E308" s="183" t="s">
        <v>1176</v>
      </c>
      <c r="F308" s="184" t="s">
        <v>1177</v>
      </c>
      <c r="G308" s="185" t="s">
        <v>373</v>
      </c>
      <c r="H308" s="186">
        <v>96</v>
      </c>
      <c r="I308" s="187"/>
      <c r="J308" s="188">
        <f>ROUND(I308*H308,2)</f>
        <v>0</v>
      </c>
      <c r="K308" s="184" t="s">
        <v>220</v>
      </c>
      <c r="L308" s="42"/>
      <c r="M308" s="189" t="s">
        <v>5</v>
      </c>
      <c r="N308" s="190" t="s">
        <v>48</v>
      </c>
      <c r="O308" s="43"/>
      <c r="P308" s="191">
        <f>O308*H308</f>
        <v>0</v>
      </c>
      <c r="Q308" s="191">
        <v>1.2999999999999999E-4</v>
      </c>
      <c r="R308" s="191">
        <f>Q308*H308</f>
        <v>1.2479999999999998E-2</v>
      </c>
      <c r="S308" s="191">
        <v>1.1000000000000001E-3</v>
      </c>
      <c r="T308" s="192">
        <f>S308*H308</f>
        <v>0.1056</v>
      </c>
      <c r="AR308" s="25" t="s">
        <v>302</v>
      </c>
      <c r="AT308" s="25" t="s">
        <v>151</v>
      </c>
      <c r="AU308" s="25" t="s">
        <v>89</v>
      </c>
      <c r="AY308" s="25" t="s">
        <v>149</v>
      </c>
      <c r="BE308" s="193">
        <f>IF(N308="základní",J308,0)</f>
        <v>0</v>
      </c>
      <c r="BF308" s="193">
        <f>IF(N308="snížená",J308,0)</f>
        <v>0</v>
      </c>
      <c r="BG308" s="193">
        <f>IF(N308="zákl. přenesená",J308,0)</f>
        <v>0</v>
      </c>
      <c r="BH308" s="193">
        <f>IF(N308="sníž. přenesená",J308,0)</f>
        <v>0</v>
      </c>
      <c r="BI308" s="193">
        <f>IF(N308="nulová",J308,0)</f>
        <v>0</v>
      </c>
      <c r="BJ308" s="25" t="s">
        <v>84</v>
      </c>
      <c r="BK308" s="193">
        <f>ROUND(I308*H308,2)</f>
        <v>0</v>
      </c>
      <c r="BL308" s="25" t="s">
        <v>302</v>
      </c>
      <c r="BM308" s="25" t="s">
        <v>1178</v>
      </c>
    </row>
    <row r="309" spans="2:65" s="1" customFormat="1" ht="13.5">
      <c r="B309" s="42"/>
      <c r="D309" s="194" t="s">
        <v>156</v>
      </c>
      <c r="F309" s="195" t="s">
        <v>1179</v>
      </c>
      <c r="I309" s="196"/>
      <c r="L309" s="42"/>
      <c r="M309" s="197"/>
      <c r="N309" s="43"/>
      <c r="O309" s="43"/>
      <c r="P309" s="43"/>
      <c r="Q309" s="43"/>
      <c r="R309" s="43"/>
      <c r="S309" s="43"/>
      <c r="T309" s="71"/>
      <c r="AT309" s="25" t="s">
        <v>156</v>
      </c>
      <c r="AU309" s="25" t="s">
        <v>89</v>
      </c>
    </row>
    <row r="310" spans="2:65" s="13" customFormat="1" ht="13.5">
      <c r="B310" s="208"/>
      <c r="D310" s="194" t="s">
        <v>223</v>
      </c>
      <c r="E310" s="209" t="s">
        <v>5</v>
      </c>
      <c r="F310" s="210" t="s">
        <v>1180</v>
      </c>
      <c r="H310" s="211">
        <v>96</v>
      </c>
      <c r="I310" s="212"/>
      <c r="L310" s="208"/>
      <c r="M310" s="213"/>
      <c r="N310" s="214"/>
      <c r="O310" s="214"/>
      <c r="P310" s="214"/>
      <c r="Q310" s="214"/>
      <c r="R310" s="214"/>
      <c r="S310" s="214"/>
      <c r="T310" s="215"/>
      <c r="AT310" s="209" t="s">
        <v>223</v>
      </c>
      <c r="AU310" s="209" t="s">
        <v>89</v>
      </c>
      <c r="AV310" s="13" t="s">
        <v>89</v>
      </c>
      <c r="AW310" s="13" t="s">
        <v>40</v>
      </c>
      <c r="AX310" s="13" t="s">
        <v>84</v>
      </c>
      <c r="AY310" s="209" t="s">
        <v>149</v>
      </c>
    </row>
    <row r="311" spans="2:65" s="1" customFormat="1" ht="16.5" customHeight="1">
      <c r="B311" s="181"/>
      <c r="C311" s="182" t="s">
        <v>1181</v>
      </c>
      <c r="D311" s="182" t="s">
        <v>151</v>
      </c>
      <c r="E311" s="183" t="s">
        <v>1182</v>
      </c>
      <c r="F311" s="184" t="s">
        <v>1183</v>
      </c>
      <c r="G311" s="185" t="s">
        <v>373</v>
      </c>
      <c r="H311" s="186">
        <v>12</v>
      </c>
      <c r="I311" s="187"/>
      <c r="J311" s="188">
        <f>ROUND(I311*H311,2)</f>
        <v>0</v>
      </c>
      <c r="K311" s="184" t="s">
        <v>220</v>
      </c>
      <c r="L311" s="42"/>
      <c r="M311" s="189" t="s">
        <v>5</v>
      </c>
      <c r="N311" s="190" t="s">
        <v>48</v>
      </c>
      <c r="O311" s="43"/>
      <c r="P311" s="191">
        <f>O311*H311</f>
        <v>0</v>
      </c>
      <c r="Q311" s="191">
        <v>1.7000000000000001E-4</v>
      </c>
      <c r="R311" s="191">
        <f>Q311*H311</f>
        <v>2.0400000000000001E-3</v>
      </c>
      <c r="S311" s="191">
        <v>2.2000000000000001E-3</v>
      </c>
      <c r="T311" s="192">
        <f>S311*H311</f>
        <v>2.64E-2</v>
      </c>
      <c r="AR311" s="25" t="s">
        <v>302</v>
      </c>
      <c r="AT311" s="25" t="s">
        <v>151</v>
      </c>
      <c r="AU311" s="25" t="s">
        <v>89</v>
      </c>
      <c r="AY311" s="25" t="s">
        <v>149</v>
      </c>
      <c r="BE311" s="193">
        <f>IF(N311="základní",J311,0)</f>
        <v>0</v>
      </c>
      <c r="BF311" s="193">
        <f>IF(N311="snížená",J311,0)</f>
        <v>0</v>
      </c>
      <c r="BG311" s="193">
        <f>IF(N311="zákl. přenesená",J311,0)</f>
        <v>0</v>
      </c>
      <c r="BH311" s="193">
        <f>IF(N311="sníž. přenesená",J311,0)</f>
        <v>0</v>
      </c>
      <c r="BI311" s="193">
        <f>IF(N311="nulová",J311,0)</f>
        <v>0</v>
      </c>
      <c r="BJ311" s="25" t="s">
        <v>84</v>
      </c>
      <c r="BK311" s="193">
        <f>ROUND(I311*H311,2)</f>
        <v>0</v>
      </c>
      <c r="BL311" s="25" t="s">
        <v>302</v>
      </c>
      <c r="BM311" s="25" t="s">
        <v>1184</v>
      </c>
    </row>
    <row r="312" spans="2:65" s="1" customFormat="1" ht="13.5">
      <c r="B312" s="42"/>
      <c r="D312" s="194" t="s">
        <v>156</v>
      </c>
      <c r="F312" s="195" t="s">
        <v>1185</v>
      </c>
      <c r="I312" s="196"/>
      <c r="L312" s="42"/>
      <c r="M312" s="197"/>
      <c r="N312" s="43"/>
      <c r="O312" s="43"/>
      <c r="P312" s="43"/>
      <c r="Q312" s="43"/>
      <c r="R312" s="43"/>
      <c r="S312" s="43"/>
      <c r="T312" s="71"/>
      <c r="AT312" s="25" t="s">
        <v>156</v>
      </c>
      <c r="AU312" s="25" t="s">
        <v>89</v>
      </c>
    </row>
    <row r="313" spans="2:65" s="13" customFormat="1" ht="13.5">
      <c r="B313" s="208"/>
      <c r="D313" s="194" t="s">
        <v>223</v>
      </c>
      <c r="E313" s="209" t="s">
        <v>5</v>
      </c>
      <c r="F313" s="210" t="s">
        <v>1186</v>
      </c>
      <c r="H313" s="211">
        <v>12</v>
      </c>
      <c r="I313" s="212"/>
      <c r="L313" s="208"/>
      <c r="M313" s="213"/>
      <c r="N313" s="214"/>
      <c r="O313" s="214"/>
      <c r="P313" s="214"/>
      <c r="Q313" s="214"/>
      <c r="R313" s="214"/>
      <c r="S313" s="214"/>
      <c r="T313" s="215"/>
      <c r="AT313" s="209" t="s">
        <v>223</v>
      </c>
      <c r="AU313" s="209" t="s">
        <v>89</v>
      </c>
      <c r="AV313" s="13" t="s">
        <v>89</v>
      </c>
      <c r="AW313" s="13" t="s">
        <v>40</v>
      </c>
      <c r="AX313" s="13" t="s">
        <v>77</v>
      </c>
      <c r="AY313" s="209" t="s">
        <v>149</v>
      </c>
    </row>
    <row r="314" spans="2:65" s="1" customFormat="1" ht="16.5" customHeight="1">
      <c r="B314" s="181"/>
      <c r="C314" s="182" t="s">
        <v>1187</v>
      </c>
      <c r="D314" s="182" t="s">
        <v>151</v>
      </c>
      <c r="E314" s="183" t="s">
        <v>1188</v>
      </c>
      <c r="F314" s="184" t="s">
        <v>1189</v>
      </c>
      <c r="G314" s="185" t="s">
        <v>373</v>
      </c>
      <c r="H314" s="186">
        <v>6</v>
      </c>
      <c r="I314" s="187"/>
      <c r="J314" s="188">
        <f>ROUND(I314*H314,2)</f>
        <v>0</v>
      </c>
      <c r="K314" s="184" t="s">
        <v>220</v>
      </c>
      <c r="L314" s="42"/>
      <c r="M314" s="189" t="s">
        <v>5</v>
      </c>
      <c r="N314" s="190" t="s">
        <v>48</v>
      </c>
      <c r="O314" s="43"/>
      <c r="P314" s="191">
        <f>O314*H314</f>
        <v>0</v>
      </c>
      <c r="Q314" s="191">
        <v>2.1000000000000001E-4</v>
      </c>
      <c r="R314" s="191">
        <f>Q314*H314</f>
        <v>1.2600000000000001E-3</v>
      </c>
      <c r="S314" s="191">
        <v>3.5000000000000001E-3</v>
      </c>
      <c r="T314" s="192">
        <f>S314*H314</f>
        <v>2.1000000000000001E-2</v>
      </c>
      <c r="AR314" s="25" t="s">
        <v>302</v>
      </c>
      <c r="AT314" s="25" t="s">
        <v>151</v>
      </c>
      <c r="AU314" s="25" t="s">
        <v>89</v>
      </c>
      <c r="AY314" s="25" t="s">
        <v>149</v>
      </c>
      <c r="BE314" s="193">
        <f>IF(N314="základní",J314,0)</f>
        <v>0</v>
      </c>
      <c r="BF314" s="193">
        <f>IF(N314="snížená",J314,0)</f>
        <v>0</v>
      </c>
      <c r="BG314" s="193">
        <f>IF(N314="zákl. přenesená",J314,0)</f>
        <v>0</v>
      </c>
      <c r="BH314" s="193">
        <f>IF(N314="sníž. přenesená",J314,0)</f>
        <v>0</v>
      </c>
      <c r="BI314" s="193">
        <f>IF(N314="nulová",J314,0)</f>
        <v>0</v>
      </c>
      <c r="BJ314" s="25" t="s">
        <v>84</v>
      </c>
      <c r="BK314" s="193">
        <f>ROUND(I314*H314,2)</f>
        <v>0</v>
      </c>
      <c r="BL314" s="25" t="s">
        <v>302</v>
      </c>
      <c r="BM314" s="25" t="s">
        <v>1190</v>
      </c>
    </row>
    <row r="315" spans="2:65" s="1" customFormat="1" ht="13.5">
      <c r="B315" s="42"/>
      <c r="D315" s="194" t="s">
        <v>156</v>
      </c>
      <c r="F315" s="195" t="s">
        <v>1191</v>
      </c>
      <c r="I315" s="196"/>
      <c r="L315" s="42"/>
      <c r="M315" s="197"/>
      <c r="N315" s="43"/>
      <c r="O315" s="43"/>
      <c r="P315" s="43"/>
      <c r="Q315" s="43"/>
      <c r="R315" s="43"/>
      <c r="S315" s="43"/>
      <c r="T315" s="71"/>
      <c r="AT315" s="25" t="s">
        <v>156</v>
      </c>
      <c r="AU315" s="25" t="s">
        <v>89</v>
      </c>
    </row>
    <row r="316" spans="2:65" s="13" customFormat="1" ht="13.5">
      <c r="B316" s="208"/>
      <c r="D316" s="194" t="s">
        <v>223</v>
      </c>
      <c r="E316" s="209" t="s">
        <v>5</v>
      </c>
      <c r="F316" s="210" t="s">
        <v>1192</v>
      </c>
      <c r="H316" s="211">
        <v>6</v>
      </c>
      <c r="I316" s="212"/>
      <c r="L316" s="208"/>
      <c r="M316" s="213"/>
      <c r="N316" s="214"/>
      <c r="O316" s="214"/>
      <c r="P316" s="214"/>
      <c r="Q316" s="214"/>
      <c r="R316" s="214"/>
      <c r="S316" s="214"/>
      <c r="T316" s="215"/>
      <c r="AT316" s="209" t="s">
        <v>223</v>
      </c>
      <c r="AU316" s="209" t="s">
        <v>89</v>
      </c>
      <c r="AV316" s="13" t="s">
        <v>89</v>
      </c>
      <c r="AW316" s="13" t="s">
        <v>40</v>
      </c>
      <c r="AX316" s="13" t="s">
        <v>84</v>
      </c>
      <c r="AY316" s="209" t="s">
        <v>149</v>
      </c>
    </row>
    <row r="317" spans="2:65" s="1" customFormat="1" ht="16.5" customHeight="1">
      <c r="B317" s="181"/>
      <c r="C317" s="182" t="s">
        <v>1193</v>
      </c>
      <c r="D317" s="182" t="s">
        <v>151</v>
      </c>
      <c r="E317" s="183" t="s">
        <v>1194</v>
      </c>
      <c r="F317" s="184" t="s">
        <v>1195</v>
      </c>
      <c r="G317" s="185" t="s">
        <v>373</v>
      </c>
      <c r="H317" s="186">
        <v>1</v>
      </c>
      <c r="I317" s="187"/>
      <c r="J317" s="188">
        <f>ROUND(I317*H317,2)</f>
        <v>0</v>
      </c>
      <c r="K317" s="184" t="s">
        <v>220</v>
      </c>
      <c r="L317" s="42"/>
      <c r="M317" s="189" t="s">
        <v>5</v>
      </c>
      <c r="N317" s="190" t="s">
        <v>48</v>
      </c>
      <c r="O317" s="43"/>
      <c r="P317" s="191">
        <f>O317*H317</f>
        <v>0</v>
      </c>
      <c r="Q317" s="191">
        <v>1.2999999999999999E-4</v>
      </c>
      <c r="R317" s="191">
        <f>Q317*H317</f>
        <v>1.2999999999999999E-4</v>
      </c>
      <c r="S317" s="191">
        <v>3.98E-3</v>
      </c>
      <c r="T317" s="192">
        <f>S317*H317</f>
        <v>3.98E-3</v>
      </c>
      <c r="AR317" s="25" t="s">
        <v>302</v>
      </c>
      <c r="AT317" s="25" t="s">
        <v>151</v>
      </c>
      <c r="AU317" s="25" t="s">
        <v>89</v>
      </c>
      <c r="AY317" s="25" t="s">
        <v>149</v>
      </c>
      <c r="BE317" s="193">
        <f>IF(N317="základní",J317,0)</f>
        <v>0</v>
      </c>
      <c r="BF317" s="193">
        <f>IF(N317="snížená",J317,0)</f>
        <v>0</v>
      </c>
      <c r="BG317" s="193">
        <f>IF(N317="zákl. přenesená",J317,0)</f>
        <v>0</v>
      </c>
      <c r="BH317" s="193">
        <f>IF(N317="sníž. přenesená",J317,0)</f>
        <v>0</v>
      </c>
      <c r="BI317" s="193">
        <f>IF(N317="nulová",J317,0)</f>
        <v>0</v>
      </c>
      <c r="BJ317" s="25" t="s">
        <v>84</v>
      </c>
      <c r="BK317" s="193">
        <f>ROUND(I317*H317,2)</f>
        <v>0</v>
      </c>
      <c r="BL317" s="25" t="s">
        <v>302</v>
      </c>
      <c r="BM317" s="25" t="s">
        <v>1196</v>
      </c>
    </row>
    <row r="318" spans="2:65" s="1" customFormat="1" ht="13.5">
      <c r="B318" s="42"/>
      <c r="D318" s="194" t="s">
        <v>156</v>
      </c>
      <c r="F318" s="195" t="s">
        <v>1197</v>
      </c>
      <c r="I318" s="196"/>
      <c r="L318" s="42"/>
      <c r="M318" s="197"/>
      <c r="N318" s="43"/>
      <c r="O318" s="43"/>
      <c r="P318" s="43"/>
      <c r="Q318" s="43"/>
      <c r="R318" s="43"/>
      <c r="S318" s="43"/>
      <c r="T318" s="71"/>
      <c r="AT318" s="25" t="s">
        <v>156</v>
      </c>
      <c r="AU318" s="25" t="s">
        <v>89</v>
      </c>
    </row>
    <row r="319" spans="2:65" s="1" customFormat="1" ht="16.5" customHeight="1">
      <c r="B319" s="181"/>
      <c r="C319" s="182" t="s">
        <v>1198</v>
      </c>
      <c r="D319" s="182" t="s">
        <v>151</v>
      </c>
      <c r="E319" s="183" t="s">
        <v>1199</v>
      </c>
      <c r="F319" s="184" t="s">
        <v>1200</v>
      </c>
      <c r="G319" s="185" t="s">
        <v>373</v>
      </c>
      <c r="H319" s="186">
        <v>2</v>
      </c>
      <c r="I319" s="187"/>
      <c r="J319" s="188">
        <f>ROUND(I319*H319,2)</f>
        <v>0</v>
      </c>
      <c r="K319" s="184" t="s">
        <v>220</v>
      </c>
      <c r="L319" s="42"/>
      <c r="M319" s="189" t="s">
        <v>5</v>
      </c>
      <c r="N319" s="190" t="s">
        <v>48</v>
      </c>
      <c r="O319" s="43"/>
      <c r="P319" s="191">
        <f>O319*H319</f>
        <v>0</v>
      </c>
      <c r="Q319" s="191">
        <v>1.6000000000000001E-4</v>
      </c>
      <c r="R319" s="191">
        <f>Q319*H319</f>
        <v>3.2000000000000003E-4</v>
      </c>
      <c r="S319" s="191">
        <v>4.9699999999999996E-3</v>
      </c>
      <c r="T319" s="192">
        <f>S319*H319</f>
        <v>9.9399999999999992E-3</v>
      </c>
      <c r="AR319" s="25" t="s">
        <v>302</v>
      </c>
      <c r="AT319" s="25" t="s">
        <v>151</v>
      </c>
      <c r="AU319" s="25" t="s">
        <v>89</v>
      </c>
      <c r="AY319" s="25" t="s">
        <v>149</v>
      </c>
      <c r="BE319" s="193">
        <f>IF(N319="základní",J319,0)</f>
        <v>0</v>
      </c>
      <c r="BF319" s="193">
        <f>IF(N319="snížená",J319,0)</f>
        <v>0</v>
      </c>
      <c r="BG319" s="193">
        <f>IF(N319="zákl. přenesená",J319,0)</f>
        <v>0</v>
      </c>
      <c r="BH319" s="193">
        <f>IF(N319="sníž. přenesená",J319,0)</f>
        <v>0</v>
      </c>
      <c r="BI319" s="193">
        <f>IF(N319="nulová",J319,0)</f>
        <v>0</v>
      </c>
      <c r="BJ319" s="25" t="s">
        <v>84</v>
      </c>
      <c r="BK319" s="193">
        <f>ROUND(I319*H319,2)</f>
        <v>0</v>
      </c>
      <c r="BL319" s="25" t="s">
        <v>302</v>
      </c>
      <c r="BM319" s="25" t="s">
        <v>1201</v>
      </c>
    </row>
    <row r="320" spans="2:65" s="1" customFormat="1" ht="13.5">
      <c r="B320" s="42"/>
      <c r="D320" s="194" t="s">
        <v>156</v>
      </c>
      <c r="F320" s="195" t="s">
        <v>1202</v>
      </c>
      <c r="I320" s="196"/>
      <c r="L320" s="42"/>
      <c r="M320" s="197"/>
      <c r="N320" s="43"/>
      <c r="O320" s="43"/>
      <c r="P320" s="43"/>
      <c r="Q320" s="43"/>
      <c r="R320" s="43"/>
      <c r="S320" s="43"/>
      <c r="T320" s="71"/>
      <c r="AT320" s="25" t="s">
        <v>156</v>
      </c>
      <c r="AU320" s="25" t="s">
        <v>89</v>
      </c>
    </row>
    <row r="321" spans="2:65" s="1" customFormat="1" ht="16.5" customHeight="1">
      <c r="B321" s="181"/>
      <c r="C321" s="182" t="s">
        <v>1203</v>
      </c>
      <c r="D321" s="182" t="s">
        <v>151</v>
      </c>
      <c r="E321" s="183" t="s">
        <v>1204</v>
      </c>
      <c r="F321" s="184" t="s">
        <v>1205</v>
      </c>
      <c r="G321" s="185" t="s">
        <v>373</v>
      </c>
      <c r="H321" s="186">
        <v>1</v>
      </c>
      <c r="I321" s="187"/>
      <c r="J321" s="188">
        <f>ROUND(I321*H321,2)</f>
        <v>0</v>
      </c>
      <c r="K321" s="184" t="s">
        <v>220</v>
      </c>
      <c r="L321" s="42"/>
      <c r="M321" s="189" t="s">
        <v>5</v>
      </c>
      <c r="N321" s="190" t="s">
        <v>48</v>
      </c>
      <c r="O321" s="43"/>
      <c r="P321" s="191">
        <f>O321*H321</f>
        <v>0</v>
      </c>
      <c r="Q321" s="191">
        <v>1.8000000000000001E-4</v>
      </c>
      <c r="R321" s="191">
        <f>Q321*H321</f>
        <v>1.8000000000000001E-4</v>
      </c>
      <c r="S321" s="191">
        <v>0</v>
      </c>
      <c r="T321" s="192">
        <f>S321*H321</f>
        <v>0</v>
      </c>
      <c r="AR321" s="25" t="s">
        <v>302</v>
      </c>
      <c r="AT321" s="25" t="s">
        <v>151</v>
      </c>
      <c r="AU321" s="25" t="s">
        <v>89</v>
      </c>
      <c r="AY321" s="25" t="s">
        <v>149</v>
      </c>
      <c r="BE321" s="193">
        <f>IF(N321="základní",J321,0)</f>
        <v>0</v>
      </c>
      <c r="BF321" s="193">
        <f>IF(N321="snížená",J321,0)</f>
        <v>0</v>
      </c>
      <c r="BG321" s="193">
        <f>IF(N321="zákl. přenesená",J321,0)</f>
        <v>0</v>
      </c>
      <c r="BH321" s="193">
        <f>IF(N321="sníž. přenesená",J321,0)</f>
        <v>0</v>
      </c>
      <c r="BI321" s="193">
        <f>IF(N321="nulová",J321,0)</f>
        <v>0</v>
      </c>
      <c r="BJ321" s="25" t="s">
        <v>84</v>
      </c>
      <c r="BK321" s="193">
        <f>ROUND(I321*H321,2)</f>
        <v>0</v>
      </c>
      <c r="BL321" s="25" t="s">
        <v>302</v>
      </c>
      <c r="BM321" s="25" t="s">
        <v>1206</v>
      </c>
    </row>
    <row r="322" spans="2:65" s="1" customFormat="1" ht="13.5">
      <c r="B322" s="42"/>
      <c r="D322" s="194" t="s">
        <v>156</v>
      </c>
      <c r="F322" s="195" t="s">
        <v>1207</v>
      </c>
      <c r="I322" s="196"/>
      <c r="L322" s="42"/>
      <c r="M322" s="197"/>
      <c r="N322" s="43"/>
      <c r="O322" s="43"/>
      <c r="P322" s="43"/>
      <c r="Q322" s="43"/>
      <c r="R322" s="43"/>
      <c r="S322" s="43"/>
      <c r="T322" s="71"/>
      <c r="AT322" s="25" t="s">
        <v>156</v>
      </c>
      <c r="AU322" s="25" t="s">
        <v>89</v>
      </c>
    </row>
    <row r="323" spans="2:65" s="1" customFormat="1" ht="16.5" customHeight="1">
      <c r="B323" s="181"/>
      <c r="C323" s="182" t="s">
        <v>1208</v>
      </c>
      <c r="D323" s="182" t="s">
        <v>151</v>
      </c>
      <c r="E323" s="183" t="s">
        <v>1209</v>
      </c>
      <c r="F323" s="184" t="s">
        <v>1210</v>
      </c>
      <c r="G323" s="185" t="s">
        <v>373</v>
      </c>
      <c r="H323" s="186">
        <v>5</v>
      </c>
      <c r="I323" s="187"/>
      <c r="J323" s="188">
        <f>ROUND(I323*H323,2)</f>
        <v>0</v>
      </c>
      <c r="K323" s="184" t="s">
        <v>220</v>
      </c>
      <c r="L323" s="42"/>
      <c r="M323" s="189" t="s">
        <v>5</v>
      </c>
      <c r="N323" s="190" t="s">
        <v>48</v>
      </c>
      <c r="O323" s="43"/>
      <c r="P323" s="191">
        <f>O323*H323</f>
        <v>0</v>
      </c>
      <c r="Q323" s="191">
        <v>2.9999999999999997E-4</v>
      </c>
      <c r="R323" s="191">
        <f>Q323*H323</f>
        <v>1.4999999999999998E-3</v>
      </c>
      <c r="S323" s="191">
        <v>0</v>
      </c>
      <c r="T323" s="192">
        <f>S323*H323</f>
        <v>0</v>
      </c>
      <c r="AR323" s="25" t="s">
        <v>302</v>
      </c>
      <c r="AT323" s="25" t="s">
        <v>151</v>
      </c>
      <c r="AU323" s="25" t="s">
        <v>89</v>
      </c>
      <c r="AY323" s="25" t="s">
        <v>149</v>
      </c>
      <c r="BE323" s="193">
        <f>IF(N323="základní",J323,0)</f>
        <v>0</v>
      </c>
      <c r="BF323" s="193">
        <f>IF(N323="snížená",J323,0)</f>
        <v>0</v>
      </c>
      <c r="BG323" s="193">
        <f>IF(N323="zákl. přenesená",J323,0)</f>
        <v>0</v>
      </c>
      <c r="BH323" s="193">
        <f>IF(N323="sníž. přenesená",J323,0)</f>
        <v>0</v>
      </c>
      <c r="BI323" s="193">
        <f>IF(N323="nulová",J323,0)</f>
        <v>0</v>
      </c>
      <c r="BJ323" s="25" t="s">
        <v>84</v>
      </c>
      <c r="BK323" s="193">
        <f>ROUND(I323*H323,2)</f>
        <v>0</v>
      </c>
      <c r="BL323" s="25" t="s">
        <v>302</v>
      </c>
      <c r="BM323" s="25" t="s">
        <v>1211</v>
      </c>
    </row>
    <row r="324" spans="2:65" s="1" customFormat="1" ht="13.5">
      <c r="B324" s="42"/>
      <c r="D324" s="194" t="s">
        <v>156</v>
      </c>
      <c r="F324" s="195" t="s">
        <v>1212</v>
      </c>
      <c r="I324" s="196"/>
      <c r="L324" s="42"/>
      <c r="M324" s="197"/>
      <c r="N324" s="43"/>
      <c r="O324" s="43"/>
      <c r="P324" s="43"/>
      <c r="Q324" s="43"/>
      <c r="R324" s="43"/>
      <c r="S324" s="43"/>
      <c r="T324" s="71"/>
      <c r="AT324" s="25" t="s">
        <v>156</v>
      </c>
      <c r="AU324" s="25" t="s">
        <v>89</v>
      </c>
    </row>
    <row r="325" spans="2:65" s="13" customFormat="1" ht="13.5">
      <c r="B325" s="208"/>
      <c r="D325" s="194" t="s">
        <v>223</v>
      </c>
      <c r="E325" s="209" t="s">
        <v>5</v>
      </c>
      <c r="F325" s="210" t="s">
        <v>1213</v>
      </c>
      <c r="H325" s="211">
        <v>5</v>
      </c>
      <c r="I325" s="212"/>
      <c r="L325" s="208"/>
      <c r="M325" s="213"/>
      <c r="N325" s="214"/>
      <c r="O325" s="214"/>
      <c r="P325" s="214"/>
      <c r="Q325" s="214"/>
      <c r="R325" s="214"/>
      <c r="S325" s="214"/>
      <c r="T325" s="215"/>
      <c r="AT325" s="209" t="s">
        <v>223</v>
      </c>
      <c r="AU325" s="209" t="s">
        <v>89</v>
      </c>
      <c r="AV325" s="13" t="s">
        <v>89</v>
      </c>
      <c r="AW325" s="13" t="s">
        <v>40</v>
      </c>
      <c r="AX325" s="13" t="s">
        <v>84</v>
      </c>
      <c r="AY325" s="209" t="s">
        <v>149</v>
      </c>
    </row>
    <row r="326" spans="2:65" s="1" customFormat="1" ht="16.5" customHeight="1">
      <c r="B326" s="181"/>
      <c r="C326" s="182" t="s">
        <v>1214</v>
      </c>
      <c r="D326" s="182" t="s">
        <v>151</v>
      </c>
      <c r="E326" s="183" t="s">
        <v>1215</v>
      </c>
      <c r="F326" s="184" t="s">
        <v>1216</v>
      </c>
      <c r="G326" s="185" t="s">
        <v>373</v>
      </c>
      <c r="H326" s="186">
        <v>1</v>
      </c>
      <c r="I326" s="187"/>
      <c r="J326" s="188">
        <f>ROUND(I326*H326,2)</f>
        <v>0</v>
      </c>
      <c r="K326" s="184" t="s">
        <v>220</v>
      </c>
      <c r="L326" s="42"/>
      <c r="M326" s="189" t="s">
        <v>5</v>
      </c>
      <c r="N326" s="190" t="s">
        <v>48</v>
      </c>
      <c r="O326" s="43"/>
      <c r="P326" s="191">
        <f>O326*H326</f>
        <v>0</v>
      </c>
      <c r="Q326" s="191">
        <v>6.9999999999999999E-4</v>
      </c>
      <c r="R326" s="191">
        <f>Q326*H326</f>
        <v>6.9999999999999999E-4</v>
      </c>
      <c r="S326" s="191">
        <v>0</v>
      </c>
      <c r="T326" s="192">
        <f>S326*H326</f>
        <v>0</v>
      </c>
      <c r="AR326" s="25" t="s">
        <v>302</v>
      </c>
      <c r="AT326" s="25" t="s">
        <v>151</v>
      </c>
      <c r="AU326" s="25" t="s">
        <v>89</v>
      </c>
      <c r="AY326" s="25" t="s">
        <v>149</v>
      </c>
      <c r="BE326" s="193">
        <f>IF(N326="základní",J326,0)</f>
        <v>0</v>
      </c>
      <c r="BF326" s="193">
        <f>IF(N326="snížená",J326,0)</f>
        <v>0</v>
      </c>
      <c r="BG326" s="193">
        <f>IF(N326="zákl. přenesená",J326,0)</f>
        <v>0</v>
      </c>
      <c r="BH326" s="193">
        <f>IF(N326="sníž. přenesená",J326,0)</f>
        <v>0</v>
      </c>
      <c r="BI326" s="193">
        <f>IF(N326="nulová",J326,0)</f>
        <v>0</v>
      </c>
      <c r="BJ326" s="25" t="s">
        <v>84</v>
      </c>
      <c r="BK326" s="193">
        <f>ROUND(I326*H326,2)</f>
        <v>0</v>
      </c>
      <c r="BL326" s="25" t="s">
        <v>302</v>
      </c>
      <c r="BM326" s="25" t="s">
        <v>1217</v>
      </c>
    </row>
    <row r="327" spans="2:65" s="1" customFormat="1" ht="13.5">
      <c r="B327" s="42"/>
      <c r="D327" s="194" t="s">
        <v>156</v>
      </c>
      <c r="F327" s="195" t="s">
        <v>1218</v>
      </c>
      <c r="I327" s="196"/>
      <c r="L327" s="42"/>
      <c r="M327" s="197"/>
      <c r="N327" s="43"/>
      <c r="O327" s="43"/>
      <c r="P327" s="43"/>
      <c r="Q327" s="43"/>
      <c r="R327" s="43"/>
      <c r="S327" s="43"/>
      <c r="T327" s="71"/>
      <c r="AT327" s="25" t="s">
        <v>156</v>
      </c>
      <c r="AU327" s="25" t="s">
        <v>89</v>
      </c>
    </row>
    <row r="328" spans="2:65" s="1" customFormat="1" ht="16.5" customHeight="1">
      <c r="B328" s="181"/>
      <c r="C328" s="182" t="s">
        <v>1219</v>
      </c>
      <c r="D328" s="182" t="s">
        <v>151</v>
      </c>
      <c r="E328" s="183" t="s">
        <v>1220</v>
      </c>
      <c r="F328" s="184" t="s">
        <v>1221</v>
      </c>
      <c r="G328" s="185" t="s">
        <v>373</v>
      </c>
      <c r="H328" s="186">
        <v>1</v>
      </c>
      <c r="I328" s="187"/>
      <c r="J328" s="188">
        <f>ROUND(I328*H328,2)</f>
        <v>0</v>
      </c>
      <c r="K328" s="184" t="s">
        <v>220</v>
      </c>
      <c r="L328" s="42"/>
      <c r="M328" s="189" t="s">
        <v>5</v>
      </c>
      <c r="N328" s="190" t="s">
        <v>48</v>
      </c>
      <c r="O328" s="43"/>
      <c r="P328" s="191">
        <f>O328*H328</f>
        <v>0</v>
      </c>
      <c r="Q328" s="191">
        <v>5.9999999999999995E-4</v>
      </c>
      <c r="R328" s="191">
        <f>Q328*H328</f>
        <v>5.9999999999999995E-4</v>
      </c>
      <c r="S328" s="191">
        <v>0</v>
      </c>
      <c r="T328" s="192">
        <f>S328*H328</f>
        <v>0</v>
      </c>
      <c r="AR328" s="25" t="s">
        <v>302</v>
      </c>
      <c r="AT328" s="25" t="s">
        <v>151</v>
      </c>
      <c r="AU328" s="25" t="s">
        <v>89</v>
      </c>
      <c r="AY328" s="25" t="s">
        <v>149</v>
      </c>
      <c r="BE328" s="193">
        <f>IF(N328="základní",J328,0)</f>
        <v>0</v>
      </c>
      <c r="BF328" s="193">
        <f>IF(N328="snížená",J328,0)</f>
        <v>0</v>
      </c>
      <c r="BG328" s="193">
        <f>IF(N328="zákl. přenesená",J328,0)</f>
        <v>0</v>
      </c>
      <c r="BH328" s="193">
        <f>IF(N328="sníž. přenesená",J328,0)</f>
        <v>0</v>
      </c>
      <c r="BI328" s="193">
        <f>IF(N328="nulová",J328,0)</f>
        <v>0</v>
      </c>
      <c r="BJ328" s="25" t="s">
        <v>84</v>
      </c>
      <c r="BK328" s="193">
        <f>ROUND(I328*H328,2)</f>
        <v>0</v>
      </c>
      <c r="BL328" s="25" t="s">
        <v>302</v>
      </c>
      <c r="BM328" s="25" t="s">
        <v>1222</v>
      </c>
    </row>
    <row r="329" spans="2:65" s="1" customFormat="1" ht="13.5">
      <c r="B329" s="42"/>
      <c r="D329" s="194" t="s">
        <v>156</v>
      </c>
      <c r="F329" s="195" t="s">
        <v>1223</v>
      </c>
      <c r="I329" s="196"/>
      <c r="L329" s="42"/>
      <c r="M329" s="197"/>
      <c r="N329" s="43"/>
      <c r="O329" s="43"/>
      <c r="P329" s="43"/>
      <c r="Q329" s="43"/>
      <c r="R329" s="43"/>
      <c r="S329" s="43"/>
      <c r="T329" s="71"/>
      <c r="AT329" s="25" t="s">
        <v>156</v>
      </c>
      <c r="AU329" s="25" t="s">
        <v>89</v>
      </c>
    </row>
    <row r="330" spans="2:65" s="1" customFormat="1" ht="16.5" customHeight="1">
      <c r="B330" s="181"/>
      <c r="C330" s="182" t="s">
        <v>1224</v>
      </c>
      <c r="D330" s="182" t="s">
        <v>151</v>
      </c>
      <c r="E330" s="183" t="s">
        <v>1225</v>
      </c>
      <c r="F330" s="184" t="s">
        <v>1226</v>
      </c>
      <c r="G330" s="185" t="s">
        <v>373</v>
      </c>
      <c r="H330" s="186">
        <v>2</v>
      </c>
      <c r="I330" s="187"/>
      <c r="J330" s="188">
        <f>ROUND(I330*H330,2)</f>
        <v>0</v>
      </c>
      <c r="K330" s="184" t="s">
        <v>220</v>
      </c>
      <c r="L330" s="42"/>
      <c r="M330" s="189" t="s">
        <v>5</v>
      </c>
      <c r="N330" s="190" t="s">
        <v>48</v>
      </c>
      <c r="O330" s="43"/>
      <c r="P330" s="191">
        <f>O330*H330</f>
        <v>0</v>
      </c>
      <c r="Q330" s="191">
        <v>5.9999999999999995E-4</v>
      </c>
      <c r="R330" s="191">
        <f>Q330*H330</f>
        <v>1.1999999999999999E-3</v>
      </c>
      <c r="S330" s="191">
        <v>0</v>
      </c>
      <c r="T330" s="192">
        <f>S330*H330</f>
        <v>0</v>
      </c>
      <c r="AR330" s="25" t="s">
        <v>302</v>
      </c>
      <c r="AT330" s="25" t="s">
        <v>151</v>
      </c>
      <c r="AU330" s="25" t="s">
        <v>89</v>
      </c>
      <c r="AY330" s="25" t="s">
        <v>149</v>
      </c>
      <c r="BE330" s="193">
        <f>IF(N330="základní",J330,0)</f>
        <v>0</v>
      </c>
      <c r="BF330" s="193">
        <f>IF(N330="snížená",J330,0)</f>
        <v>0</v>
      </c>
      <c r="BG330" s="193">
        <f>IF(N330="zákl. přenesená",J330,0)</f>
        <v>0</v>
      </c>
      <c r="BH330" s="193">
        <f>IF(N330="sníž. přenesená",J330,0)</f>
        <v>0</v>
      </c>
      <c r="BI330" s="193">
        <f>IF(N330="nulová",J330,0)</f>
        <v>0</v>
      </c>
      <c r="BJ330" s="25" t="s">
        <v>84</v>
      </c>
      <c r="BK330" s="193">
        <f>ROUND(I330*H330,2)</f>
        <v>0</v>
      </c>
      <c r="BL330" s="25" t="s">
        <v>302</v>
      </c>
      <c r="BM330" s="25" t="s">
        <v>1227</v>
      </c>
    </row>
    <row r="331" spans="2:65" s="1" customFormat="1" ht="13.5">
      <c r="B331" s="42"/>
      <c r="D331" s="194" t="s">
        <v>156</v>
      </c>
      <c r="F331" s="195" t="s">
        <v>1228</v>
      </c>
      <c r="I331" s="196"/>
      <c r="L331" s="42"/>
      <c r="M331" s="197"/>
      <c r="N331" s="43"/>
      <c r="O331" s="43"/>
      <c r="P331" s="43"/>
      <c r="Q331" s="43"/>
      <c r="R331" s="43"/>
      <c r="S331" s="43"/>
      <c r="T331" s="71"/>
      <c r="AT331" s="25" t="s">
        <v>156</v>
      </c>
      <c r="AU331" s="25" t="s">
        <v>89</v>
      </c>
    </row>
    <row r="332" spans="2:65" s="1" customFormat="1" ht="16.5" customHeight="1">
      <c r="B332" s="181"/>
      <c r="C332" s="182" t="s">
        <v>1229</v>
      </c>
      <c r="D332" s="182" t="s">
        <v>151</v>
      </c>
      <c r="E332" s="183" t="s">
        <v>1230</v>
      </c>
      <c r="F332" s="184" t="s">
        <v>1231</v>
      </c>
      <c r="G332" s="185" t="s">
        <v>373</v>
      </c>
      <c r="H332" s="186">
        <v>2</v>
      </c>
      <c r="I332" s="187"/>
      <c r="J332" s="188">
        <f>ROUND(I332*H332,2)</f>
        <v>0</v>
      </c>
      <c r="K332" s="184" t="s">
        <v>220</v>
      </c>
      <c r="L332" s="42"/>
      <c r="M332" s="189" t="s">
        <v>5</v>
      </c>
      <c r="N332" s="190" t="s">
        <v>48</v>
      </c>
      <c r="O332" s="43"/>
      <c r="P332" s="191">
        <f>O332*H332</f>
        <v>0</v>
      </c>
      <c r="Q332" s="191">
        <v>1.14E-3</v>
      </c>
      <c r="R332" s="191">
        <f>Q332*H332</f>
        <v>2.2799999999999999E-3</v>
      </c>
      <c r="S332" s="191">
        <v>0</v>
      </c>
      <c r="T332" s="192">
        <f>S332*H332</f>
        <v>0</v>
      </c>
      <c r="AR332" s="25" t="s">
        <v>302</v>
      </c>
      <c r="AT332" s="25" t="s">
        <v>151</v>
      </c>
      <c r="AU332" s="25" t="s">
        <v>89</v>
      </c>
      <c r="AY332" s="25" t="s">
        <v>149</v>
      </c>
      <c r="BE332" s="193">
        <f>IF(N332="základní",J332,0)</f>
        <v>0</v>
      </c>
      <c r="BF332" s="193">
        <f>IF(N332="snížená",J332,0)</f>
        <v>0</v>
      </c>
      <c r="BG332" s="193">
        <f>IF(N332="zákl. přenesená",J332,0)</f>
        <v>0</v>
      </c>
      <c r="BH332" s="193">
        <f>IF(N332="sníž. přenesená",J332,0)</f>
        <v>0</v>
      </c>
      <c r="BI332" s="193">
        <f>IF(N332="nulová",J332,0)</f>
        <v>0</v>
      </c>
      <c r="BJ332" s="25" t="s">
        <v>84</v>
      </c>
      <c r="BK332" s="193">
        <f>ROUND(I332*H332,2)</f>
        <v>0</v>
      </c>
      <c r="BL332" s="25" t="s">
        <v>302</v>
      </c>
      <c r="BM332" s="25" t="s">
        <v>1232</v>
      </c>
    </row>
    <row r="333" spans="2:65" s="1" customFormat="1" ht="40.5">
      <c r="B333" s="42"/>
      <c r="D333" s="194" t="s">
        <v>156</v>
      </c>
      <c r="F333" s="195" t="s">
        <v>1233</v>
      </c>
      <c r="I333" s="196"/>
      <c r="L333" s="42"/>
      <c r="M333" s="197"/>
      <c r="N333" s="43"/>
      <c r="O333" s="43"/>
      <c r="P333" s="43"/>
      <c r="Q333" s="43"/>
      <c r="R333" s="43"/>
      <c r="S333" s="43"/>
      <c r="T333" s="71"/>
      <c r="AT333" s="25" t="s">
        <v>156</v>
      </c>
      <c r="AU333" s="25" t="s">
        <v>89</v>
      </c>
    </row>
    <row r="334" spans="2:65" s="1" customFormat="1" ht="16.5" customHeight="1">
      <c r="B334" s="181"/>
      <c r="C334" s="182" t="s">
        <v>1234</v>
      </c>
      <c r="D334" s="182" t="s">
        <v>151</v>
      </c>
      <c r="E334" s="183" t="s">
        <v>1235</v>
      </c>
      <c r="F334" s="184" t="s">
        <v>1236</v>
      </c>
      <c r="G334" s="185" t="s">
        <v>373</v>
      </c>
      <c r="H334" s="186">
        <v>1</v>
      </c>
      <c r="I334" s="187"/>
      <c r="J334" s="188">
        <f>ROUND(I334*H334,2)</f>
        <v>0</v>
      </c>
      <c r="K334" s="184" t="s">
        <v>220</v>
      </c>
      <c r="L334" s="42"/>
      <c r="M334" s="189" t="s">
        <v>5</v>
      </c>
      <c r="N334" s="190" t="s">
        <v>48</v>
      </c>
      <c r="O334" s="43"/>
      <c r="P334" s="191">
        <f>O334*H334</f>
        <v>0</v>
      </c>
      <c r="Q334" s="191">
        <v>1.73E-3</v>
      </c>
      <c r="R334" s="191">
        <f>Q334*H334</f>
        <v>1.73E-3</v>
      </c>
      <c r="S334" s="191">
        <v>0</v>
      </c>
      <c r="T334" s="192">
        <f>S334*H334</f>
        <v>0</v>
      </c>
      <c r="AR334" s="25" t="s">
        <v>302</v>
      </c>
      <c r="AT334" s="25" t="s">
        <v>151</v>
      </c>
      <c r="AU334" s="25" t="s">
        <v>89</v>
      </c>
      <c r="AY334" s="25" t="s">
        <v>149</v>
      </c>
      <c r="BE334" s="193">
        <f>IF(N334="základní",J334,0)</f>
        <v>0</v>
      </c>
      <c r="BF334" s="193">
        <f>IF(N334="snížená",J334,0)</f>
        <v>0</v>
      </c>
      <c r="BG334" s="193">
        <f>IF(N334="zákl. přenesená",J334,0)</f>
        <v>0</v>
      </c>
      <c r="BH334" s="193">
        <f>IF(N334="sníž. přenesená",J334,0)</f>
        <v>0</v>
      </c>
      <c r="BI334" s="193">
        <f>IF(N334="nulová",J334,0)</f>
        <v>0</v>
      </c>
      <c r="BJ334" s="25" t="s">
        <v>84</v>
      </c>
      <c r="BK334" s="193">
        <f>ROUND(I334*H334,2)</f>
        <v>0</v>
      </c>
      <c r="BL334" s="25" t="s">
        <v>302</v>
      </c>
      <c r="BM334" s="25" t="s">
        <v>1237</v>
      </c>
    </row>
    <row r="335" spans="2:65" s="1" customFormat="1" ht="40.5">
      <c r="B335" s="42"/>
      <c r="D335" s="194" t="s">
        <v>156</v>
      </c>
      <c r="F335" s="195" t="s">
        <v>1238</v>
      </c>
      <c r="I335" s="196"/>
      <c r="L335" s="42"/>
      <c r="M335" s="197"/>
      <c r="N335" s="43"/>
      <c r="O335" s="43"/>
      <c r="P335" s="43"/>
      <c r="Q335" s="43"/>
      <c r="R335" s="43"/>
      <c r="S335" s="43"/>
      <c r="T335" s="71"/>
      <c r="AT335" s="25" t="s">
        <v>156</v>
      </c>
      <c r="AU335" s="25" t="s">
        <v>89</v>
      </c>
    </row>
    <row r="336" spans="2:65" s="1" customFormat="1" ht="16.5" customHeight="1">
      <c r="B336" s="181"/>
      <c r="C336" s="182" t="s">
        <v>1239</v>
      </c>
      <c r="D336" s="182" t="s">
        <v>151</v>
      </c>
      <c r="E336" s="183" t="s">
        <v>1240</v>
      </c>
      <c r="F336" s="184" t="s">
        <v>1241</v>
      </c>
      <c r="G336" s="185" t="s">
        <v>373</v>
      </c>
      <c r="H336" s="186">
        <v>8</v>
      </c>
      <c r="I336" s="187"/>
      <c r="J336" s="188">
        <f>ROUND(I336*H336,2)</f>
        <v>0</v>
      </c>
      <c r="K336" s="184" t="s">
        <v>220</v>
      </c>
      <c r="L336" s="42"/>
      <c r="M336" s="189" t="s">
        <v>5</v>
      </c>
      <c r="N336" s="190" t="s">
        <v>48</v>
      </c>
      <c r="O336" s="43"/>
      <c r="P336" s="191">
        <f>O336*H336</f>
        <v>0</v>
      </c>
      <c r="Q336" s="191">
        <v>2.4000000000000001E-4</v>
      </c>
      <c r="R336" s="191">
        <f>Q336*H336</f>
        <v>1.92E-3</v>
      </c>
      <c r="S336" s="191">
        <v>0</v>
      </c>
      <c r="T336" s="192">
        <f>S336*H336</f>
        <v>0</v>
      </c>
      <c r="AR336" s="25" t="s">
        <v>302</v>
      </c>
      <c r="AT336" s="25" t="s">
        <v>151</v>
      </c>
      <c r="AU336" s="25" t="s">
        <v>89</v>
      </c>
      <c r="AY336" s="25" t="s">
        <v>149</v>
      </c>
      <c r="BE336" s="193">
        <f>IF(N336="základní",J336,0)</f>
        <v>0</v>
      </c>
      <c r="BF336" s="193">
        <f>IF(N336="snížená",J336,0)</f>
        <v>0</v>
      </c>
      <c r="BG336" s="193">
        <f>IF(N336="zákl. přenesená",J336,0)</f>
        <v>0</v>
      </c>
      <c r="BH336" s="193">
        <f>IF(N336="sníž. přenesená",J336,0)</f>
        <v>0</v>
      </c>
      <c r="BI336" s="193">
        <f>IF(N336="nulová",J336,0)</f>
        <v>0</v>
      </c>
      <c r="BJ336" s="25" t="s">
        <v>84</v>
      </c>
      <c r="BK336" s="193">
        <f>ROUND(I336*H336,2)</f>
        <v>0</v>
      </c>
      <c r="BL336" s="25" t="s">
        <v>302</v>
      </c>
      <c r="BM336" s="25" t="s">
        <v>1242</v>
      </c>
    </row>
    <row r="337" spans="2:65" s="1" customFormat="1" ht="40.5">
      <c r="B337" s="42"/>
      <c r="D337" s="194" t="s">
        <v>156</v>
      </c>
      <c r="F337" s="195" t="s">
        <v>1243</v>
      </c>
      <c r="I337" s="196"/>
      <c r="L337" s="42"/>
      <c r="M337" s="197"/>
      <c r="N337" s="43"/>
      <c r="O337" s="43"/>
      <c r="P337" s="43"/>
      <c r="Q337" s="43"/>
      <c r="R337" s="43"/>
      <c r="S337" s="43"/>
      <c r="T337" s="71"/>
      <c r="AT337" s="25" t="s">
        <v>156</v>
      </c>
      <c r="AU337" s="25" t="s">
        <v>89</v>
      </c>
    </row>
    <row r="338" spans="2:65" s="13" customFormat="1" ht="13.5">
      <c r="B338" s="208"/>
      <c r="D338" s="194" t="s">
        <v>223</v>
      </c>
      <c r="E338" s="209" t="s">
        <v>5</v>
      </c>
      <c r="F338" s="210" t="s">
        <v>1244</v>
      </c>
      <c r="H338" s="211">
        <v>8</v>
      </c>
      <c r="I338" s="212"/>
      <c r="L338" s="208"/>
      <c r="M338" s="213"/>
      <c r="N338" s="214"/>
      <c r="O338" s="214"/>
      <c r="P338" s="214"/>
      <c r="Q338" s="214"/>
      <c r="R338" s="214"/>
      <c r="S338" s="214"/>
      <c r="T338" s="215"/>
      <c r="AT338" s="209" t="s">
        <v>223</v>
      </c>
      <c r="AU338" s="209" t="s">
        <v>89</v>
      </c>
      <c r="AV338" s="13" t="s">
        <v>89</v>
      </c>
      <c r="AW338" s="13" t="s">
        <v>40</v>
      </c>
      <c r="AX338" s="13" t="s">
        <v>77</v>
      </c>
      <c r="AY338" s="209" t="s">
        <v>149</v>
      </c>
    </row>
    <row r="339" spans="2:65" s="1" customFormat="1" ht="25.5" customHeight="1">
      <c r="B339" s="181"/>
      <c r="C339" s="182" t="s">
        <v>1245</v>
      </c>
      <c r="D339" s="182" t="s">
        <v>151</v>
      </c>
      <c r="E339" s="183" t="s">
        <v>1246</v>
      </c>
      <c r="F339" s="184" t="s">
        <v>1247</v>
      </c>
      <c r="G339" s="185" t="s">
        <v>373</v>
      </c>
      <c r="H339" s="186">
        <v>1</v>
      </c>
      <c r="I339" s="187"/>
      <c r="J339" s="188">
        <f>ROUND(I339*H339,2)</f>
        <v>0</v>
      </c>
      <c r="K339" s="184" t="s">
        <v>5</v>
      </c>
      <c r="L339" s="42"/>
      <c r="M339" s="189" t="s">
        <v>5</v>
      </c>
      <c r="N339" s="190" t="s">
        <v>48</v>
      </c>
      <c r="O339" s="43"/>
      <c r="P339" s="191">
        <f>O339*H339</f>
        <v>0</v>
      </c>
      <c r="Q339" s="191">
        <v>2.5999999999999998E-4</v>
      </c>
      <c r="R339" s="191">
        <f>Q339*H339</f>
        <v>2.5999999999999998E-4</v>
      </c>
      <c r="S339" s="191">
        <v>0</v>
      </c>
      <c r="T339" s="192">
        <f>S339*H339</f>
        <v>0</v>
      </c>
      <c r="AR339" s="25" t="s">
        <v>302</v>
      </c>
      <c r="AT339" s="25" t="s">
        <v>151</v>
      </c>
      <c r="AU339" s="25" t="s">
        <v>89</v>
      </c>
      <c r="AY339" s="25" t="s">
        <v>149</v>
      </c>
      <c r="BE339" s="193">
        <f>IF(N339="základní",J339,0)</f>
        <v>0</v>
      </c>
      <c r="BF339" s="193">
        <f>IF(N339="snížená",J339,0)</f>
        <v>0</v>
      </c>
      <c r="BG339" s="193">
        <f>IF(N339="zákl. přenesená",J339,0)</f>
        <v>0</v>
      </c>
      <c r="BH339" s="193">
        <f>IF(N339="sníž. přenesená",J339,0)</f>
        <v>0</v>
      </c>
      <c r="BI339" s="193">
        <f>IF(N339="nulová",J339,0)</f>
        <v>0</v>
      </c>
      <c r="BJ339" s="25" t="s">
        <v>84</v>
      </c>
      <c r="BK339" s="193">
        <f>ROUND(I339*H339,2)</f>
        <v>0</v>
      </c>
      <c r="BL339" s="25" t="s">
        <v>302</v>
      </c>
      <c r="BM339" s="25" t="s">
        <v>1248</v>
      </c>
    </row>
    <row r="340" spans="2:65" s="1" customFormat="1" ht="27">
      <c r="B340" s="42"/>
      <c r="D340" s="194" t="s">
        <v>156</v>
      </c>
      <c r="F340" s="195" t="s">
        <v>1247</v>
      </c>
      <c r="I340" s="196"/>
      <c r="L340" s="42"/>
      <c r="M340" s="197"/>
      <c r="N340" s="43"/>
      <c r="O340" s="43"/>
      <c r="P340" s="43"/>
      <c r="Q340" s="43"/>
      <c r="R340" s="43"/>
      <c r="S340" s="43"/>
      <c r="T340" s="71"/>
      <c r="AT340" s="25" t="s">
        <v>156</v>
      </c>
      <c r="AU340" s="25" t="s">
        <v>89</v>
      </c>
    </row>
    <row r="341" spans="2:65" s="1" customFormat="1" ht="25.5" customHeight="1">
      <c r="B341" s="181"/>
      <c r="C341" s="182" t="s">
        <v>1249</v>
      </c>
      <c r="D341" s="182" t="s">
        <v>151</v>
      </c>
      <c r="E341" s="183" t="s">
        <v>1250</v>
      </c>
      <c r="F341" s="184" t="s">
        <v>1251</v>
      </c>
      <c r="G341" s="185" t="s">
        <v>373</v>
      </c>
      <c r="H341" s="186">
        <v>1</v>
      </c>
      <c r="I341" s="187"/>
      <c r="J341" s="188">
        <f>ROUND(I341*H341,2)</f>
        <v>0</v>
      </c>
      <c r="K341" s="184" t="s">
        <v>5</v>
      </c>
      <c r="L341" s="42"/>
      <c r="M341" s="189" t="s">
        <v>5</v>
      </c>
      <c r="N341" s="190" t="s">
        <v>48</v>
      </c>
      <c r="O341" s="43"/>
      <c r="P341" s="191">
        <f>O341*H341</f>
        <v>0</v>
      </c>
      <c r="Q341" s="191">
        <v>2.3000000000000001E-4</v>
      </c>
      <c r="R341" s="191">
        <f>Q341*H341</f>
        <v>2.3000000000000001E-4</v>
      </c>
      <c r="S341" s="191">
        <v>0</v>
      </c>
      <c r="T341" s="192">
        <f>S341*H341</f>
        <v>0</v>
      </c>
      <c r="AR341" s="25" t="s">
        <v>302</v>
      </c>
      <c r="AT341" s="25" t="s">
        <v>151</v>
      </c>
      <c r="AU341" s="25" t="s">
        <v>89</v>
      </c>
      <c r="AY341" s="25" t="s">
        <v>149</v>
      </c>
      <c r="BE341" s="193">
        <f>IF(N341="základní",J341,0)</f>
        <v>0</v>
      </c>
      <c r="BF341" s="193">
        <f>IF(N341="snížená",J341,0)</f>
        <v>0</v>
      </c>
      <c r="BG341" s="193">
        <f>IF(N341="zákl. přenesená",J341,0)</f>
        <v>0</v>
      </c>
      <c r="BH341" s="193">
        <f>IF(N341="sníž. přenesená",J341,0)</f>
        <v>0</v>
      </c>
      <c r="BI341" s="193">
        <f>IF(N341="nulová",J341,0)</f>
        <v>0</v>
      </c>
      <c r="BJ341" s="25" t="s">
        <v>84</v>
      </c>
      <c r="BK341" s="193">
        <f>ROUND(I341*H341,2)</f>
        <v>0</v>
      </c>
      <c r="BL341" s="25" t="s">
        <v>302</v>
      </c>
      <c r="BM341" s="25" t="s">
        <v>1252</v>
      </c>
    </row>
    <row r="342" spans="2:65" s="1" customFormat="1" ht="27">
      <c r="B342" s="42"/>
      <c r="D342" s="194" t="s">
        <v>156</v>
      </c>
      <c r="F342" s="195" t="s">
        <v>1251</v>
      </c>
      <c r="I342" s="196"/>
      <c r="L342" s="42"/>
      <c r="M342" s="197"/>
      <c r="N342" s="43"/>
      <c r="O342" s="43"/>
      <c r="P342" s="43"/>
      <c r="Q342" s="43"/>
      <c r="R342" s="43"/>
      <c r="S342" s="43"/>
      <c r="T342" s="71"/>
      <c r="AT342" s="25" t="s">
        <v>156</v>
      </c>
      <c r="AU342" s="25" t="s">
        <v>89</v>
      </c>
    </row>
    <row r="343" spans="2:65" s="1" customFormat="1" ht="25.5" customHeight="1">
      <c r="B343" s="181"/>
      <c r="C343" s="182" t="s">
        <v>1253</v>
      </c>
      <c r="D343" s="182" t="s">
        <v>151</v>
      </c>
      <c r="E343" s="183" t="s">
        <v>1254</v>
      </c>
      <c r="F343" s="184" t="s">
        <v>1255</v>
      </c>
      <c r="G343" s="185" t="s">
        <v>373</v>
      </c>
      <c r="H343" s="186">
        <v>80</v>
      </c>
      <c r="I343" s="187"/>
      <c r="J343" s="188">
        <f>ROUND(I343*H343,2)</f>
        <v>0</v>
      </c>
      <c r="K343" s="184" t="s">
        <v>5</v>
      </c>
      <c r="L343" s="42"/>
      <c r="M343" s="189" t="s">
        <v>5</v>
      </c>
      <c r="N343" s="190" t="s">
        <v>48</v>
      </c>
      <c r="O343" s="43"/>
      <c r="P343" s="191">
        <f>O343*H343</f>
        <v>0</v>
      </c>
      <c r="Q343" s="191">
        <v>2.5999999999999998E-4</v>
      </c>
      <c r="R343" s="191">
        <f>Q343*H343</f>
        <v>2.0799999999999999E-2</v>
      </c>
      <c r="S343" s="191">
        <v>0</v>
      </c>
      <c r="T343" s="192">
        <f>S343*H343</f>
        <v>0</v>
      </c>
      <c r="AR343" s="25" t="s">
        <v>302</v>
      </c>
      <c r="AT343" s="25" t="s">
        <v>151</v>
      </c>
      <c r="AU343" s="25" t="s">
        <v>89</v>
      </c>
      <c r="AY343" s="25" t="s">
        <v>149</v>
      </c>
      <c r="BE343" s="193">
        <f>IF(N343="základní",J343,0)</f>
        <v>0</v>
      </c>
      <c r="BF343" s="193">
        <f>IF(N343="snížená",J343,0)</f>
        <v>0</v>
      </c>
      <c r="BG343" s="193">
        <f>IF(N343="zákl. přenesená",J343,0)</f>
        <v>0</v>
      </c>
      <c r="BH343" s="193">
        <f>IF(N343="sníž. přenesená",J343,0)</f>
        <v>0</v>
      </c>
      <c r="BI343" s="193">
        <f>IF(N343="nulová",J343,0)</f>
        <v>0</v>
      </c>
      <c r="BJ343" s="25" t="s">
        <v>84</v>
      </c>
      <c r="BK343" s="193">
        <f>ROUND(I343*H343,2)</f>
        <v>0</v>
      </c>
      <c r="BL343" s="25" t="s">
        <v>302</v>
      </c>
      <c r="BM343" s="25" t="s">
        <v>1256</v>
      </c>
    </row>
    <row r="344" spans="2:65" s="1" customFormat="1" ht="27">
      <c r="B344" s="42"/>
      <c r="D344" s="194" t="s">
        <v>156</v>
      </c>
      <c r="F344" s="195" t="s">
        <v>1255</v>
      </c>
      <c r="I344" s="196"/>
      <c r="L344" s="42"/>
      <c r="M344" s="197"/>
      <c r="N344" s="43"/>
      <c r="O344" s="43"/>
      <c r="P344" s="43"/>
      <c r="Q344" s="43"/>
      <c r="R344" s="43"/>
      <c r="S344" s="43"/>
      <c r="T344" s="71"/>
      <c r="AT344" s="25" t="s">
        <v>156</v>
      </c>
      <c r="AU344" s="25" t="s">
        <v>89</v>
      </c>
    </row>
    <row r="345" spans="2:65" s="13" customFormat="1" ht="13.5">
      <c r="B345" s="208"/>
      <c r="D345" s="194" t="s">
        <v>223</v>
      </c>
      <c r="E345" s="209" t="s">
        <v>5</v>
      </c>
      <c r="F345" s="210" t="s">
        <v>1257</v>
      </c>
      <c r="H345" s="211">
        <v>80</v>
      </c>
      <c r="I345" s="212"/>
      <c r="L345" s="208"/>
      <c r="M345" s="213"/>
      <c r="N345" s="214"/>
      <c r="O345" s="214"/>
      <c r="P345" s="214"/>
      <c r="Q345" s="214"/>
      <c r="R345" s="214"/>
      <c r="S345" s="214"/>
      <c r="T345" s="215"/>
      <c r="AT345" s="209" t="s">
        <v>223</v>
      </c>
      <c r="AU345" s="209" t="s">
        <v>89</v>
      </c>
      <c r="AV345" s="13" t="s">
        <v>89</v>
      </c>
      <c r="AW345" s="13" t="s">
        <v>40</v>
      </c>
      <c r="AX345" s="13" t="s">
        <v>84</v>
      </c>
      <c r="AY345" s="209" t="s">
        <v>149</v>
      </c>
    </row>
    <row r="346" spans="2:65" s="1" customFormat="1" ht="25.5" customHeight="1">
      <c r="B346" s="181"/>
      <c r="C346" s="182" t="s">
        <v>1258</v>
      </c>
      <c r="D346" s="182" t="s">
        <v>151</v>
      </c>
      <c r="E346" s="183" t="s">
        <v>1259</v>
      </c>
      <c r="F346" s="184" t="s">
        <v>1260</v>
      </c>
      <c r="G346" s="185" t="s">
        <v>373</v>
      </c>
      <c r="H346" s="186">
        <v>44</v>
      </c>
      <c r="I346" s="187"/>
      <c r="J346" s="188">
        <f>ROUND(I346*H346,2)</f>
        <v>0</v>
      </c>
      <c r="K346" s="184" t="s">
        <v>5</v>
      </c>
      <c r="L346" s="42"/>
      <c r="M346" s="189" t="s">
        <v>5</v>
      </c>
      <c r="N346" s="190" t="s">
        <v>48</v>
      </c>
      <c r="O346" s="43"/>
      <c r="P346" s="191">
        <f>O346*H346</f>
        <v>0</v>
      </c>
      <c r="Q346" s="191">
        <v>3.5E-4</v>
      </c>
      <c r="R346" s="191">
        <f>Q346*H346</f>
        <v>1.54E-2</v>
      </c>
      <c r="S346" s="191">
        <v>0</v>
      </c>
      <c r="T346" s="192">
        <f>S346*H346</f>
        <v>0</v>
      </c>
      <c r="AR346" s="25" t="s">
        <v>302</v>
      </c>
      <c r="AT346" s="25" t="s">
        <v>151</v>
      </c>
      <c r="AU346" s="25" t="s">
        <v>89</v>
      </c>
      <c r="AY346" s="25" t="s">
        <v>149</v>
      </c>
      <c r="BE346" s="193">
        <f>IF(N346="základní",J346,0)</f>
        <v>0</v>
      </c>
      <c r="BF346" s="193">
        <f>IF(N346="snížená",J346,0)</f>
        <v>0</v>
      </c>
      <c r="BG346" s="193">
        <f>IF(N346="zákl. přenesená",J346,0)</f>
        <v>0</v>
      </c>
      <c r="BH346" s="193">
        <f>IF(N346="sníž. přenesená",J346,0)</f>
        <v>0</v>
      </c>
      <c r="BI346" s="193">
        <f>IF(N346="nulová",J346,0)</f>
        <v>0</v>
      </c>
      <c r="BJ346" s="25" t="s">
        <v>84</v>
      </c>
      <c r="BK346" s="193">
        <f>ROUND(I346*H346,2)</f>
        <v>0</v>
      </c>
      <c r="BL346" s="25" t="s">
        <v>302</v>
      </c>
      <c r="BM346" s="25" t="s">
        <v>1261</v>
      </c>
    </row>
    <row r="347" spans="2:65" s="1" customFormat="1" ht="27">
      <c r="B347" s="42"/>
      <c r="D347" s="194" t="s">
        <v>156</v>
      </c>
      <c r="F347" s="195" t="s">
        <v>1260</v>
      </c>
      <c r="I347" s="196"/>
      <c r="L347" s="42"/>
      <c r="M347" s="197"/>
      <c r="N347" s="43"/>
      <c r="O347" s="43"/>
      <c r="P347" s="43"/>
      <c r="Q347" s="43"/>
      <c r="R347" s="43"/>
      <c r="S347" s="43"/>
      <c r="T347" s="71"/>
      <c r="AT347" s="25" t="s">
        <v>156</v>
      </c>
      <c r="AU347" s="25" t="s">
        <v>89</v>
      </c>
    </row>
    <row r="348" spans="2:65" s="13" customFormat="1" ht="13.5">
      <c r="B348" s="208"/>
      <c r="D348" s="194" t="s">
        <v>223</v>
      </c>
      <c r="E348" s="209" t="s">
        <v>5</v>
      </c>
      <c r="F348" s="210" t="s">
        <v>1262</v>
      </c>
      <c r="H348" s="211">
        <v>44</v>
      </c>
      <c r="I348" s="212"/>
      <c r="L348" s="208"/>
      <c r="M348" s="213"/>
      <c r="N348" s="214"/>
      <c r="O348" s="214"/>
      <c r="P348" s="214"/>
      <c r="Q348" s="214"/>
      <c r="R348" s="214"/>
      <c r="S348" s="214"/>
      <c r="T348" s="215"/>
      <c r="AT348" s="209" t="s">
        <v>223</v>
      </c>
      <c r="AU348" s="209" t="s">
        <v>89</v>
      </c>
      <c r="AV348" s="13" t="s">
        <v>89</v>
      </c>
      <c r="AW348" s="13" t="s">
        <v>40</v>
      </c>
      <c r="AX348" s="13" t="s">
        <v>84</v>
      </c>
      <c r="AY348" s="209" t="s">
        <v>149</v>
      </c>
    </row>
    <row r="349" spans="2:65" s="1" customFormat="1" ht="16.5" customHeight="1">
      <c r="B349" s="181"/>
      <c r="C349" s="182" t="s">
        <v>1263</v>
      </c>
      <c r="D349" s="182" t="s">
        <v>151</v>
      </c>
      <c r="E349" s="183" t="s">
        <v>1264</v>
      </c>
      <c r="F349" s="184" t="s">
        <v>1265</v>
      </c>
      <c r="G349" s="185" t="s">
        <v>373</v>
      </c>
      <c r="H349" s="186">
        <v>91</v>
      </c>
      <c r="I349" s="187"/>
      <c r="J349" s="188">
        <f>ROUND(I349*H349,2)</f>
        <v>0</v>
      </c>
      <c r="K349" s="184" t="s">
        <v>1266</v>
      </c>
      <c r="L349" s="42"/>
      <c r="M349" s="189" t="s">
        <v>5</v>
      </c>
      <c r="N349" s="190" t="s">
        <v>48</v>
      </c>
      <c r="O349" s="43"/>
      <c r="P349" s="191">
        <f>O349*H349</f>
        <v>0</v>
      </c>
      <c r="Q349" s="191">
        <v>2.7E-4</v>
      </c>
      <c r="R349" s="191">
        <f>Q349*H349</f>
        <v>2.4570000000000002E-2</v>
      </c>
      <c r="S349" s="191">
        <v>0</v>
      </c>
      <c r="T349" s="192">
        <f>S349*H349</f>
        <v>0</v>
      </c>
      <c r="AR349" s="25" t="s">
        <v>302</v>
      </c>
      <c r="AT349" s="25" t="s">
        <v>151</v>
      </c>
      <c r="AU349" s="25" t="s">
        <v>89</v>
      </c>
      <c r="AY349" s="25" t="s">
        <v>149</v>
      </c>
      <c r="BE349" s="193">
        <f>IF(N349="základní",J349,0)</f>
        <v>0</v>
      </c>
      <c r="BF349" s="193">
        <f>IF(N349="snížená",J349,0)</f>
        <v>0</v>
      </c>
      <c r="BG349" s="193">
        <f>IF(N349="zákl. přenesená",J349,0)</f>
        <v>0</v>
      </c>
      <c r="BH349" s="193">
        <f>IF(N349="sníž. přenesená",J349,0)</f>
        <v>0</v>
      </c>
      <c r="BI349" s="193">
        <f>IF(N349="nulová",J349,0)</f>
        <v>0</v>
      </c>
      <c r="BJ349" s="25" t="s">
        <v>84</v>
      </c>
      <c r="BK349" s="193">
        <f>ROUND(I349*H349,2)</f>
        <v>0</v>
      </c>
      <c r="BL349" s="25" t="s">
        <v>302</v>
      </c>
      <c r="BM349" s="25" t="s">
        <v>1267</v>
      </c>
    </row>
    <row r="350" spans="2:65" s="1" customFormat="1" ht="27">
      <c r="B350" s="42"/>
      <c r="D350" s="194" t="s">
        <v>156</v>
      </c>
      <c r="F350" s="195" t="s">
        <v>1268</v>
      </c>
      <c r="I350" s="196"/>
      <c r="L350" s="42"/>
      <c r="M350" s="197"/>
      <c r="N350" s="43"/>
      <c r="O350" s="43"/>
      <c r="P350" s="43"/>
      <c r="Q350" s="43"/>
      <c r="R350" s="43"/>
      <c r="S350" s="43"/>
      <c r="T350" s="71"/>
      <c r="AT350" s="25" t="s">
        <v>156</v>
      </c>
      <c r="AU350" s="25" t="s">
        <v>89</v>
      </c>
    </row>
    <row r="351" spans="2:65" s="13" customFormat="1" ht="13.5">
      <c r="B351" s="208"/>
      <c r="D351" s="194" t="s">
        <v>223</v>
      </c>
      <c r="E351" s="209" t="s">
        <v>5</v>
      </c>
      <c r="F351" s="210" t="s">
        <v>1269</v>
      </c>
      <c r="H351" s="211">
        <v>91</v>
      </c>
      <c r="I351" s="212"/>
      <c r="L351" s="208"/>
      <c r="M351" s="213"/>
      <c r="N351" s="214"/>
      <c r="O351" s="214"/>
      <c r="P351" s="214"/>
      <c r="Q351" s="214"/>
      <c r="R351" s="214"/>
      <c r="S351" s="214"/>
      <c r="T351" s="215"/>
      <c r="AT351" s="209" t="s">
        <v>223</v>
      </c>
      <c r="AU351" s="209" t="s">
        <v>89</v>
      </c>
      <c r="AV351" s="13" t="s">
        <v>89</v>
      </c>
      <c r="AW351" s="13" t="s">
        <v>40</v>
      </c>
      <c r="AX351" s="13" t="s">
        <v>84</v>
      </c>
      <c r="AY351" s="209" t="s">
        <v>149</v>
      </c>
    </row>
    <row r="352" spans="2:65" s="1" customFormat="1" ht="16.5" customHeight="1">
      <c r="B352" s="181"/>
      <c r="C352" s="182" t="s">
        <v>1270</v>
      </c>
      <c r="D352" s="182" t="s">
        <v>151</v>
      </c>
      <c r="E352" s="183" t="s">
        <v>1271</v>
      </c>
      <c r="F352" s="184" t="s">
        <v>1272</v>
      </c>
      <c r="G352" s="185" t="s">
        <v>373</v>
      </c>
      <c r="H352" s="186">
        <v>27</v>
      </c>
      <c r="I352" s="187"/>
      <c r="J352" s="188">
        <f>ROUND(I352*H352,2)</f>
        <v>0</v>
      </c>
      <c r="K352" s="184" t="s">
        <v>1266</v>
      </c>
      <c r="L352" s="42"/>
      <c r="M352" s="189" t="s">
        <v>5</v>
      </c>
      <c r="N352" s="190" t="s">
        <v>48</v>
      </c>
      <c r="O352" s="43"/>
      <c r="P352" s="191">
        <f>O352*H352</f>
        <v>0</v>
      </c>
      <c r="Q352" s="191">
        <v>1.4999999999999999E-4</v>
      </c>
      <c r="R352" s="191">
        <f>Q352*H352</f>
        <v>4.0499999999999998E-3</v>
      </c>
      <c r="S352" s="191">
        <v>0</v>
      </c>
      <c r="T352" s="192">
        <f>S352*H352</f>
        <v>0</v>
      </c>
      <c r="AR352" s="25" t="s">
        <v>302</v>
      </c>
      <c r="AT352" s="25" t="s">
        <v>151</v>
      </c>
      <c r="AU352" s="25" t="s">
        <v>89</v>
      </c>
      <c r="AY352" s="25" t="s">
        <v>149</v>
      </c>
      <c r="BE352" s="193">
        <f>IF(N352="základní",J352,0)</f>
        <v>0</v>
      </c>
      <c r="BF352" s="193">
        <f>IF(N352="snížená",J352,0)</f>
        <v>0</v>
      </c>
      <c r="BG352" s="193">
        <f>IF(N352="zákl. přenesená",J352,0)</f>
        <v>0</v>
      </c>
      <c r="BH352" s="193">
        <f>IF(N352="sníž. přenesená",J352,0)</f>
        <v>0</v>
      </c>
      <c r="BI352" s="193">
        <f>IF(N352="nulová",J352,0)</f>
        <v>0</v>
      </c>
      <c r="BJ352" s="25" t="s">
        <v>84</v>
      </c>
      <c r="BK352" s="193">
        <f>ROUND(I352*H352,2)</f>
        <v>0</v>
      </c>
      <c r="BL352" s="25" t="s">
        <v>302</v>
      </c>
      <c r="BM352" s="25" t="s">
        <v>1273</v>
      </c>
    </row>
    <row r="353" spans="2:65" s="1" customFormat="1" ht="40.5">
      <c r="B353" s="42"/>
      <c r="D353" s="194" t="s">
        <v>156</v>
      </c>
      <c r="F353" s="195" t="s">
        <v>1274</v>
      </c>
      <c r="I353" s="196"/>
      <c r="L353" s="42"/>
      <c r="M353" s="197"/>
      <c r="N353" s="43"/>
      <c r="O353" s="43"/>
      <c r="P353" s="43"/>
      <c r="Q353" s="43"/>
      <c r="R353" s="43"/>
      <c r="S353" s="43"/>
      <c r="T353" s="71"/>
      <c r="AT353" s="25" t="s">
        <v>156</v>
      </c>
      <c r="AU353" s="25" t="s">
        <v>89</v>
      </c>
    </row>
    <row r="354" spans="2:65" s="13" customFormat="1" ht="13.5">
      <c r="B354" s="208"/>
      <c r="D354" s="194" t="s">
        <v>223</v>
      </c>
      <c r="E354" s="209" t="s">
        <v>5</v>
      </c>
      <c r="F354" s="210" t="s">
        <v>1275</v>
      </c>
      <c r="H354" s="211">
        <v>27</v>
      </c>
      <c r="I354" s="212"/>
      <c r="L354" s="208"/>
      <c r="M354" s="213"/>
      <c r="N354" s="214"/>
      <c r="O354" s="214"/>
      <c r="P354" s="214"/>
      <c r="Q354" s="214"/>
      <c r="R354" s="214"/>
      <c r="S354" s="214"/>
      <c r="T354" s="215"/>
      <c r="AT354" s="209" t="s">
        <v>223</v>
      </c>
      <c r="AU354" s="209" t="s">
        <v>89</v>
      </c>
      <c r="AV354" s="13" t="s">
        <v>89</v>
      </c>
      <c r="AW354" s="13" t="s">
        <v>40</v>
      </c>
      <c r="AX354" s="13" t="s">
        <v>84</v>
      </c>
      <c r="AY354" s="209" t="s">
        <v>149</v>
      </c>
    </row>
    <row r="355" spans="2:65" s="1" customFormat="1" ht="16.5" customHeight="1">
      <c r="B355" s="181"/>
      <c r="C355" s="182" t="s">
        <v>1276</v>
      </c>
      <c r="D355" s="182" t="s">
        <v>151</v>
      </c>
      <c r="E355" s="183" t="s">
        <v>1277</v>
      </c>
      <c r="F355" s="184" t="s">
        <v>1278</v>
      </c>
      <c r="G355" s="185" t="s">
        <v>373</v>
      </c>
      <c r="H355" s="186">
        <v>2</v>
      </c>
      <c r="I355" s="187"/>
      <c r="J355" s="188">
        <f>ROUND(I355*H355,2)</f>
        <v>0</v>
      </c>
      <c r="K355" s="184" t="s">
        <v>220</v>
      </c>
      <c r="L355" s="42"/>
      <c r="M355" s="189" t="s">
        <v>5</v>
      </c>
      <c r="N355" s="190" t="s">
        <v>48</v>
      </c>
      <c r="O355" s="43"/>
      <c r="P355" s="191">
        <f>O355*H355</f>
        <v>0</v>
      </c>
      <c r="Q355" s="191">
        <v>5.1999999999999995E-4</v>
      </c>
      <c r="R355" s="191">
        <f>Q355*H355</f>
        <v>1.0399999999999999E-3</v>
      </c>
      <c r="S355" s="191">
        <v>0</v>
      </c>
      <c r="T355" s="192">
        <f>S355*H355</f>
        <v>0</v>
      </c>
      <c r="AR355" s="25" t="s">
        <v>302</v>
      </c>
      <c r="AT355" s="25" t="s">
        <v>151</v>
      </c>
      <c r="AU355" s="25" t="s">
        <v>89</v>
      </c>
      <c r="AY355" s="25" t="s">
        <v>149</v>
      </c>
      <c r="BE355" s="193">
        <f>IF(N355="základní",J355,0)</f>
        <v>0</v>
      </c>
      <c r="BF355" s="193">
        <f>IF(N355="snížená",J355,0)</f>
        <v>0</v>
      </c>
      <c r="BG355" s="193">
        <f>IF(N355="zákl. přenesená",J355,0)</f>
        <v>0</v>
      </c>
      <c r="BH355" s="193">
        <f>IF(N355="sníž. přenesená",J355,0)</f>
        <v>0</v>
      </c>
      <c r="BI355" s="193">
        <f>IF(N355="nulová",J355,0)</f>
        <v>0</v>
      </c>
      <c r="BJ355" s="25" t="s">
        <v>84</v>
      </c>
      <c r="BK355" s="193">
        <f>ROUND(I355*H355,2)</f>
        <v>0</v>
      </c>
      <c r="BL355" s="25" t="s">
        <v>302</v>
      </c>
      <c r="BM355" s="25" t="s">
        <v>1279</v>
      </c>
    </row>
    <row r="356" spans="2:65" s="1" customFormat="1" ht="40.5">
      <c r="B356" s="42"/>
      <c r="D356" s="194" t="s">
        <v>156</v>
      </c>
      <c r="F356" s="195" t="s">
        <v>1280</v>
      </c>
      <c r="I356" s="196"/>
      <c r="L356" s="42"/>
      <c r="M356" s="197"/>
      <c r="N356" s="43"/>
      <c r="O356" s="43"/>
      <c r="P356" s="43"/>
      <c r="Q356" s="43"/>
      <c r="R356" s="43"/>
      <c r="S356" s="43"/>
      <c r="T356" s="71"/>
      <c r="AT356" s="25" t="s">
        <v>156</v>
      </c>
      <c r="AU356" s="25" t="s">
        <v>89</v>
      </c>
    </row>
    <row r="357" spans="2:65" s="1" customFormat="1" ht="16.5" customHeight="1">
      <c r="B357" s="181"/>
      <c r="C357" s="182" t="s">
        <v>1281</v>
      </c>
      <c r="D357" s="182" t="s">
        <v>151</v>
      </c>
      <c r="E357" s="183" t="s">
        <v>1282</v>
      </c>
      <c r="F357" s="184" t="s">
        <v>1283</v>
      </c>
      <c r="G357" s="185" t="s">
        <v>373</v>
      </c>
      <c r="H357" s="186">
        <v>1</v>
      </c>
      <c r="I357" s="187"/>
      <c r="J357" s="188">
        <f>ROUND(I357*H357,2)</f>
        <v>0</v>
      </c>
      <c r="K357" s="184" t="s">
        <v>220</v>
      </c>
      <c r="L357" s="42"/>
      <c r="M357" s="189" t="s">
        <v>5</v>
      </c>
      <c r="N357" s="190" t="s">
        <v>48</v>
      </c>
      <c r="O357" s="43"/>
      <c r="P357" s="191">
        <f>O357*H357</f>
        <v>0</v>
      </c>
      <c r="Q357" s="191">
        <v>7.7999999999999999E-4</v>
      </c>
      <c r="R357" s="191">
        <f>Q357*H357</f>
        <v>7.7999999999999999E-4</v>
      </c>
      <c r="S357" s="191">
        <v>0</v>
      </c>
      <c r="T357" s="192">
        <f>S357*H357</f>
        <v>0</v>
      </c>
      <c r="AR357" s="25" t="s">
        <v>302</v>
      </c>
      <c r="AT357" s="25" t="s">
        <v>151</v>
      </c>
      <c r="AU357" s="25" t="s">
        <v>89</v>
      </c>
      <c r="AY357" s="25" t="s">
        <v>149</v>
      </c>
      <c r="BE357" s="193">
        <f>IF(N357="základní",J357,0)</f>
        <v>0</v>
      </c>
      <c r="BF357" s="193">
        <f>IF(N357="snížená",J357,0)</f>
        <v>0</v>
      </c>
      <c r="BG357" s="193">
        <f>IF(N357="zákl. přenesená",J357,0)</f>
        <v>0</v>
      </c>
      <c r="BH357" s="193">
        <f>IF(N357="sníž. přenesená",J357,0)</f>
        <v>0</v>
      </c>
      <c r="BI357" s="193">
        <f>IF(N357="nulová",J357,0)</f>
        <v>0</v>
      </c>
      <c r="BJ357" s="25" t="s">
        <v>84</v>
      </c>
      <c r="BK357" s="193">
        <f>ROUND(I357*H357,2)</f>
        <v>0</v>
      </c>
      <c r="BL357" s="25" t="s">
        <v>302</v>
      </c>
      <c r="BM357" s="25" t="s">
        <v>1284</v>
      </c>
    </row>
    <row r="358" spans="2:65" s="1" customFormat="1" ht="40.5">
      <c r="B358" s="42"/>
      <c r="D358" s="194" t="s">
        <v>156</v>
      </c>
      <c r="F358" s="195" t="s">
        <v>1285</v>
      </c>
      <c r="I358" s="196"/>
      <c r="L358" s="42"/>
      <c r="M358" s="197"/>
      <c r="N358" s="43"/>
      <c r="O358" s="43"/>
      <c r="P358" s="43"/>
      <c r="Q358" s="43"/>
      <c r="R358" s="43"/>
      <c r="S358" s="43"/>
      <c r="T358" s="71"/>
      <c r="AT358" s="25" t="s">
        <v>156</v>
      </c>
      <c r="AU358" s="25" t="s">
        <v>89</v>
      </c>
    </row>
    <row r="359" spans="2:65" s="1" customFormat="1" ht="16.5" customHeight="1">
      <c r="B359" s="181"/>
      <c r="C359" s="182" t="s">
        <v>1286</v>
      </c>
      <c r="D359" s="182" t="s">
        <v>151</v>
      </c>
      <c r="E359" s="183" t="s">
        <v>1287</v>
      </c>
      <c r="F359" s="184" t="s">
        <v>1288</v>
      </c>
      <c r="G359" s="185" t="s">
        <v>373</v>
      </c>
      <c r="H359" s="186">
        <v>1</v>
      </c>
      <c r="I359" s="187"/>
      <c r="J359" s="188">
        <f>ROUND(I359*H359,2)</f>
        <v>0</v>
      </c>
      <c r="K359" s="184" t="s">
        <v>220</v>
      </c>
      <c r="L359" s="42"/>
      <c r="M359" s="189" t="s">
        <v>5</v>
      </c>
      <c r="N359" s="190" t="s">
        <v>48</v>
      </c>
      <c r="O359" s="43"/>
      <c r="P359" s="191">
        <f>O359*H359</f>
        <v>0</v>
      </c>
      <c r="Q359" s="191">
        <v>1.9000000000000001E-4</v>
      </c>
      <c r="R359" s="191">
        <f>Q359*H359</f>
        <v>1.9000000000000001E-4</v>
      </c>
      <c r="S359" s="191">
        <v>0</v>
      </c>
      <c r="T359" s="192">
        <f>S359*H359</f>
        <v>0</v>
      </c>
      <c r="AR359" s="25" t="s">
        <v>302</v>
      </c>
      <c r="AT359" s="25" t="s">
        <v>151</v>
      </c>
      <c r="AU359" s="25" t="s">
        <v>89</v>
      </c>
      <c r="AY359" s="25" t="s">
        <v>149</v>
      </c>
      <c r="BE359" s="193">
        <f>IF(N359="základní",J359,0)</f>
        <v>0</v>
      </c>
      <c r="BF359" s="193">
        <f>IF(N359="snížená",J359,0)</f>
        <v>0</v>
      </c>
      <c r="BG359" s="193">
        <f>IF(N359="zákl. přenesená",J359,0)</f>
        <v>0</v>
      </c>
      <c r="BH359" s="193">
        <f>IF(N359="sníž. přenesená",J359,0)</f>
        <v>0</v>
      </c>
      <c r="BI359" s="193">
        <f>IF(N359="nulová",J359,0)</f>
        <v>0</v>
      </c>
      <c r="BJ359" s="25" t="s">
        <v>84</v>
      </c>
      <c r="BK359" s="193">
        <f>ROUND(I359*H359,2)</f>
        <v>0</v>
      </c>
      <c r="BL359" s="25" t="s">
        <v>302</v>
      </c>
      <c r="BM359" s="25" t="s">
        <v>1289</v>
      </c>
    </row>
    <row r="360" spans="2:65" s="1" customFormat="1" ht="13.5">
      <c r="B360" s="42"/>
      <c r="D360" s="194" t="s">
        <v>156</v>
      </c>
      <c r="F360" s="195" t="s">
        <v>1290</v>
      </c>
      <c r="I360" s="196"/>
      <c r="L360" s="42"/>
      <c r="M360" s="197"/>
      <c r="N360" s="43"/>
      <c r="O360" s="43"/>
      <c r="P360" s="43"/>
      <c r="Q360" s="43"/>
      <c r="R360" s="43"/>
      <c r="S360" s="43"/>
      <c r="T360" s="71"/>
      <c r="AT360" s="25" t="s">
        <v>156</v>
      </c>
      <c r="AU360" s="25" t="s">
        <v>89</v>
      </c>
    </row>
    <row r="361" spans="2:65" s="1" customFormat="1" ht="16.5" customHeight="1">
      <c r="B361" s="181"/>
      <c r="C361" s="182" t="s">
        <v>1291</v>
      </c>
      <c r="D361" s="182" t="s">
        <v>151</v>
      </c>
      <c r="E361" s="183" t="s">
        <v>1292</v>
      </c>
      <c r="F361" s="184" t="s">
        <v>1293</v>
      </c>
      <c r="G361" s="185" t="s">
        <v>373</v>
      </c>
      <c r="H361" s="186">
        <v>62</v>
      </c>
      <c r="I361" s="187"/>
      <c r="J361" s="188">
        <f>ROUND(I361*H361,2)</f>
        <v>0</v>
      </c>
      <c r="K361" s="184" t="s">
        <v>220</v>
      </c>
      <c r="L361" s="42"/>
      <c r="M361" s="189" t="s">
        <v>5</v>
      </c>
      <c r="N361" s="190" t="s">
        <v>48</v>
      </c>
      <c r="O361" s="43"/>
      <c r="P361" s="191">
        <f>O361*H361</f>
        <v>0</v>
      </c>
      <c r="Q361" s="191">
        <v>2.5000000000000001E-4</v>
      </c>
      <c r="R361" s="191">
        <f>Q361*H361</f>
        <v>1.55E-2</v>
      </c>
      <c r="S361" s="191">
        <v>0</v>
      </c>
      <c r="T361" s="192">
        <f>S361*H361</f>
        <v>0</v>
      </c>
      <c r="AR361" s="25" t="s">
        <v>302</v>
      </c>
      <c r="AT361" s="25" t="s">
        <v>151</v>
      </c>
      <c r="AU361" s="25" t="s">
        <v>89</v>
      </c>
      <c r="AY361" s="25" t="s">
        <v>149</v>
      </c>
      <c r="BE361" s="193">
        <f>IF(N361="základní",J361,0)</f>
        <v>0</v>
      </c>
      <c r="BF361" s="193">
        <f>IF(N361="snížená",J361,0)</f>
        <v>0</v>
      </c>
      <c r="BG361" s="193">
        <f>IF(N361="zákl. přenesená",J361,0)</f>
        <v>0</v>
      </c>
      <c r="BH361" s="193">
        <f>IF(N361="sníž. přenesená",J361,0)</f>
        <v>0</v>
      </c>
      <c r="BI361" s="193">
        <f>IF(N361="nulová",J361,0)</f>
        <v>0</v>
      </c>
      <c r="BJ361" s="25" t="s">
        <v>84</v>
      </c>
      <c r="BK361" s="193">
        <f>ROUND(I361*H361,2)</f>
        <v>0</v>
      </c>
      <c r="BL361" s="25" t="s">
        <v>302</v>
      </c>
      <c r="BM361" s="25" t="s">
        <v>1294</v>
      </c>
    </row>
    <row r="362" spans="2:65" s="1" customFormat="1" ht="13.5">
      <c r="B362" s="42"/>
      <c r="D362" s="194" t="s">
        <v>156</v>
      </c>
      <c r="F362" s="195" t="s">
        <v>1295</v>
      </c>
      <c r="I362" s="196"/>
      <c r="L362" s="42"/>
      <c r="M362" s="197"/>
      <c r="N362" s="43"/>
      <c r="O362" s="43"/>
      <c r="P362" s="43"/>
      <c r="Q362" s="43"/>
      <c r="R362" s="43"/>
      <c r="S362" s="43"/>
      <c r="T362" s="71"/>
      <c r="AT362" s="25" t="s">
        <v>156</v>
      </c>
      <c r="AU362" s="25" t="s">
        <v>89</v>
      </c>
    </row>
    <row r="363" spans="2:65" s="13" customFormat="1" ht="13.5">
      <c r="B363" s="208"/>
      <c r="D363" s="194" t="s">
        <v>223</v>
      </c>
      <c r="E363" s="209" t="s">
        <v>5</v>
      </c>
      <c r="F363" s="210" t="s">
        <v>1296</v>
      </c>
      <c r="H363" s="211">
        <v>62</v>
      </c>
      <c r="I363" s="212"/>
      <c r="L363" s="208"/>
      <c r="M363" s="213"/>
      <c r="N363" s="214"/>
      <c r="O363" s="214"/>
      <c r="P363" s="214"/>
      <c r="Q363" s="214"/>
      <c r="R363" s="214"/>
      <c r="S363" s="214"/>
      <c r="T363" s="215"/>
      <c r="AT363" s="209" t="s">
        <v>223</v>
      </c>
      <c r="AU363" s="209" t="s">
        <v>89</v>
      </c>
      <c r="AV363" s="13" t="s">
        <v>89</v>
      </c>
      <c r="AW363" s="13" t="s">
        <v>40</v>
      </c>
      <c r="AX363" s="13" t="s">
        <v>84</v>
      </c>
      <c r="AY363" s="209" t="s">
        <v>149</v>
      </c>
    </row>
    <row r="364" spans="2:65" s="1" customFormat="1" ht="16.5" customHeight="1">
      <c r="B364" s="181"/>
      <c r="C364" s="182" t="s">
        <v>1297</v>
      </c>
      <c r="D364" s="182" t="s">
        <v>151</v>
      </c>
      <c r="E364" s="183" t="s">
        <v>1298</v>
      </c>
      <c r="F364" s="184" t="s">
        <v>1299</v>
      </c>
      <c r="G364" s="185" t="s">
        <v>373</v>
      </c>
      <c r="H364" s="186">
        <v>43</v>
      </c>
      <c r="I364" s="187"/>
      <c r="J364" s="188">
        <f>ROUND(I364*H364,2)</f>
        <v>0</v>
      </c>
      <c r="K364" s="184" t="s">
        <v>220</v>
      </c>
      <c r="L364" s="42"/>
      <c r="M364" s="189" t="s">
        <v>5</v>
      </c>
      <c r="N364" s="190" t="s">
        <v>48</v>
      </c>
      <c r="O364" s="43"/>
      <c r="P364" s="191">
        <f>O364*H364</f>
        <v>0</v>
      </c>
      <c r="Q364" s="191">
        <v>3.6000000000000002E-4</v>
      </c>
      <c r="R364" s="191">
        <f>Q364*H364</f>
        <v>1.5480000000000001E-2</v>
      </c>
      <c r="S364" s="191">
        <v>0</v>
      </c>
      <c r="T364" s="192">
        <f>S364*H364</f>
        <v>0</v>
      </c>
      <c r="AR364" s="25" t="s">
        <v>302</v>
      </c>
      <c r="AT364" s="25" t="s">
        <v>151</v>
      </c>
      <c r="AU364" s="25" t="s">
        <v>89</v>
      </c>
      <c r="AY364" s="25" t="s">
        <v>149</v>
      </c>
      <c r="BE364" s="193">
        <f>IF(N364="základní",J364,0)</f>
        <v>0</v>
      </c>
      <c r="BF364" s="193">
        <f>IF(N364="snížená",J364,0)</f>
        <v>0</v>
      </c>
      <c r="BG364" s="193">
        <f>IF(N364="zákl. přenesená",J364,0)</f>
        <v>0</v>
      </c>
      <c r="BH364" s="193">
        <f>IF(N364="sníž. přenesená",J364,0)</f>
        <v>0</v>
      </c>
      <c r="BI364" s="193">
        <f>IF(N364="nulová",J364,0)</f>
        <v>0</v>
      </c>
      <c r="BJ364" s="25" t="s">
        <v>84</v>
      </c>
      <c r="BK364" s="193">
        <f>ROUND(I364*H364,2)</f>
        <v>0</v>
      </c>
      <c r="BL364" s="25" t="s">
        <v>302</v>
      </c>
      <c r="BM364" s="25" t="s">
        <v>1300</v>
      </c>
    </row>
    <row r="365" spans="2:65" s="1" customFormat="1" ht="13.5">
      <c r="B365" s="42"/>
      <c r="D365" s="194" t="s">
        <v>156</v>
      </c>
      <c r="F365" s="195" t="s">
        <v>1301</v>
      </c>
      <c r="I365" s="196"/>
      <c r="L365" s="42"/>
      <c r="M365" s="197"/>
      <c r="N365" s="43"/>
      <c r="O365" s="43"/>
      <c r="P365" s="43"/>
      <c r="Q365" s="43"/>
      <c r="R365" s="43"/>
      <c r="S365" s="43"/>
      <c r="T365" s="71"/>
      <c r="AT365" s="25" t="s">
        <v>156</v>
      </c>
      <c r="AU365" s="25" t="s">
        <v>89</v>
      </c>
    </row>
    <row r="366" spans="2:65" s="13" customFormat="1" ht="13.5">
      <c r="B366" s="208"/>
      <c r="D366" s="194" t="s">
        <v>223</v>
      </c>
      <c r="E366" s="209" t="s">
        <v>5</v>
      </c>
      <c r="F366" s="210" t="s">
        <v>1302</v>
      </c>
      <c r="H366" s="211">
        <v>43</v>
      </c>
      <c r="I366" s="212"/>
      <c r="L366" s="208"/>
      <c r="M366" s="213"/>
      <c r="N366" s="214"/>
      <c r="O366" s="214"/>
      <c r="P366" s="214"/>
      <c r="Q366" s="214"/>
      <c r="R366" s="214"/>
      <c r="S366" s="214"/>
      <c r="T366" s="215"/>
      <c r="AT366" s="209" t="s">
        <v>223</v>
      </c>
      <c r="AU366" s="209" t="s">
        <v>89</v>
      </c>
      <c r="AV366" s="13" t="s">
        <v>89</v>
      </c>
      <c r="AW366" s="13" t="s">
        <v>40</v>
      </c>
      <c r="AX366" s="13" t="s">
        <v>84</v>
      </c>
      <c r="AY366" s="209" t="s">
        <v>149</v>
      </c>
    </row>
    <row r="367" spans="2:65" s="1" customFormat="1" ht="16.5" customHeight="1">
      <c r="B367" s="181"/>
      <c r="C367" s="182" t="s">
        <v>1303</v>
      </c>
      <c r="D367" s="182" t="s">
        <v>151</v>
      </c>
      <c r="E367" s="183" t="s">
        <v>1304</v>
      </c>
      <c r="F367" s="184" t="s">
        <v>1305</v>
      </c>
      <c r="G367" s="185" t="s">
        <v>373</v>
      </c>
      <c r="H367" s="186">
        <v>1</v>
      </c>
      <c r="I367" s="187"/>
      <c r="J367" s="188">
        <f>ROUND(I367*H367,2)</f>
        <v>0</v>
      </c>
      <c r="K367" s="184" t="s">
        <v>220</v>
      </c>
      <c r="L367" s="42"/>
      <c r="M367" s="189" t="s">
        <v>5</v>
      </c>
      <c r="N367" s="190" t="s">
        <v>48</v>
      </c>
      <c r="O367" s="43"/>
      <c r="P367" s="191">
        <f>O367*H367</f>
        <v>0</v>
      </c>
      <c r="Q367" s="191">
        <v>4.4000000000000002E-4</v>
      </c>
      <c r="R367" s="191">
        <f>Q367*H367</f>
        <v>4.4000000000000002E-4</v>
      </c>
      <c r="S367" s="191">
        <v>0</v>
      </c>
      <c r="T367" s="192">
        <f>S367*H367</f>
        <v>0</v>
      </c>
      <c r="AR367" s="25" t="s">
        <v>302</v>
      </c>
      <c r="AT367" s="25" t="s">
        <v>151</v>
      </c>
      <c r="AU367" s="25" t="s">
        <v>89</v>
      </c>
      <c r="AY367" s="25" t="s">
        <v>149</v>
      </c>
      <c r="BE367" s="193">
        <f>IF(N367="základní",J367,0)</f>
        <v>0</v>
      </c>
      <c r="BF367" s="193">
        <f>IF(N367="snížená",J367,0)</f>
        <v>0</v>
      </c>
      <c r="BG367" s="193">
        <f>IF(N367="zákl. přenesená",J367,0)</f>
        <v>0</v>
      </c>
      <c r="BH367" s="193">
        <f>IF(N367="sníž. přenesená",J367,0)</f>
        <v>0</v>
      </c>
      <c r="BI367" s="193">
        <f>IF(N367="nulová",J367,0)</f>
        <v>0</v>
      </c>
      <c r="BJ367" s="25" t="s">
        <v>84</v>
      </c>
      <c r="BK367" s="193">
        <f>ROUND(I367*H367,2)</f>
        <v>0</v>
      </c>
      <c r="BL367" s="25" t="s">
        <v>302</v>
      </c>
      <c r="BM367" s="25" t="s">
        <v>1306</v>
      </c>
    </row>
    <row r="368" spans="2:65" s="1" customFormat="1" ht="13.5">
      <c r="B368" s="42"/>
      <c r="D368" s="194" t="s">
        <v>156</v>
      </c>
      <c r="F368" s="195" t="s">
        <v>1307</v>
      </c>
      <c r="I368" s="196"/>
      <c r="L368" s="42"/>
      <c r="M368" s="197"/>
      <c r="N368" s="43"/>
      <c r="O368" s="43"/>
      <c r="P368" s="43"/>
      <c r="Q368" s="43"/>
      <c r="R368" s="43"/>
      <c r="S368" s="43"/>
      <c r="T368" s="71"/>
      <c r="AT368" s="25" t="s">
        <v>156</v>
      </c>
      <c r="AU368" s="25" t="s">
        <v>89</v>
      </c>
    </row>
    <row r="369" spans="2:65" s="1" customFormat="1" ht="16.5" customHeight="1">
      <c r="B369" s="181"/>
      <c r="C369" s="182" t="s">
        <v>1308</v>
      </c>
      <c r="D369" s="182" t="s">
        <v>151</v>
      </c>
      <c r="E369" s="183" t="s">
        <v>1309</v>
      </c>
      <c r="F369" s="184" t="s">
        <v>1310</v>
      </c>
      <c r="G369" s="185" t="s">
        <v>373</v>
      </c>
      <c r="H369" s="186">
        <v>13</v>
      </c>
      <c r="I369" s="187"/>
      <c r="J369" s="188">
        <f>ROUND(I369*H369,2)</f>
        <v>0</v>
      </c>
      <c r="K369" s="184" t="s">
        <v>220</v>
      </c>
      <c r="L369" s="42"/>
      <c r="M369" s="189" t="s">
        <v>5</v>
      </c>
      <c r="N369" s="190" t="s">
        <v>48</v>
      </c>
      <c r="O369" s="43"/>
      <c r="P369" s="191">
        <f>O369*H369</f>
        <v>0</v>
      </c>
      <c r="Q369" s="191">
        <v>2.7E-4</v>
      </c>
      <c r="R369" s="191">
        <f>Q369*H369</f>
        <v>3.5100000000000001E-3</v>
      </c>
      <c r="S369" s="191">
        <v>0</v>
      </c>
      <c r="T369" s="192">
        <f>S369*H369</f>
        <v>0</v>
      </c>
      <c r="AR369" s="25" t="s">
        <v>302</v>
      </c>
      <c r="AT369" s="25" t="s">
        <v>151</v>
      </c>
      <c r="AU369" s="25" t="s">
        <v>89</v>
      </c>
      <c r="AY369" s="25" t="s">
        <v>149</v>
      </c>
      <c r="BE369" s="193">
        <f>IF(N369="základní",J369,0)</f>
        <v>0</v>
      </c>
      <c r="BF369" s="193">
        <f>IF(N369="snížená",J369,0)</f>
        <v>0</v>
      </c>
      <c r="BG369" s="193">
        <f>IF(N369="zákl. přenesená",J369,0)</f>
        <v>0</v>
      </c>
      <c r="BH369" s="193">
        <f>IF(N369="sníž. přenesená",J369,0)</f>
        <v>0</v>
      </c>
      <c r="BI369" s="193">
        <f>IF(N369="nulová",J369,0)</f>
        <v>0</v>
      </c>
      <c r="BJ369" s="25" t="s">
        <v>84</v>
      </c>
      <c r="BK369" s="193">
        <f>ROUND(I369*H369,2)</f>
        <v>0</v>
      </c>
      <c r="BL369" s="25" t="s">
        <v>302</v>
      </c>
      <c r="BM369" s="25" t="s">
        <v>1311</v>
      </c>
    </row>
    <row r="370" spans="2:65" s="1" customFormat="1" ht="13.5">
      <c r="B370" s="42"/>
      <c r="D370" s="194" t="s">
        <v>156</v>
      </c>
      <c r="F370" s="195" t="s">
        <v>1312</v>
      </c>
      <c r="I370" s="196"/>
      <c r="L370" s="42"/>
      <c r="M370" s="197"/>
      <c r="N370" s="43"/>
      <c r="O370" s="43"/>
      <c r="P370" s="43"/>
      <c r="Q370" s="43"/>
      <c r="R370" s="43"/>
      <c r="S370" s="43"/>
      <c r="T370" s="71"/>
      <c r="AT370" s="25" t="s">
        <v>156</v>
      </c>
      <c r="AU370" s="25" t="s">
        <v>89</v>
      </c>
    </row>
    <row r="371" spans="2:65" s="13" customFormat="1" ht="13.5">
      <c r="B371" s="208"/>
      <c r="D371" s="194" t="s">
        <v>223</v>
      </c>
      <c r="E371" s="209" t="s">
        <v>5</v>
      </c>
      <c r="F371" s="210" t="s">
        <v>1313</v>
      </c>
      <c r="H371" s="211">
        <v>13</v>
      </c>
      <c r="I371" s="212"/>
      <c r="L371" s="208"/>
      <c r="M371" s="213"/>
      <c r="N371" s="214"/>
      <c r="O371" s="214"/>
      <c r="P371" s="214"/>
      <c r="Q371" s="214"/>
      <c r="R371" s="214"/>
      <c r="S371" s="214"/>
      <c r="T371" s="215"/>
      <c r="AT371" s="209" t="s">
        <v>223</v>
      </c>
      <c r="AU371" s="209" t="s">
        <v>89</v>
      </c>
      <c r="AV371" s="13" t="s">
        <v>89</v>
      </c>
      <c r="AW371" s="13" t="s">
        <v>40</v>
      </c>
      <c r="AX371" s="13" t="s">
        <v>84</v>
      </c>
      <c r="AY371" s="209" t="s">
        <v>149</v>
      </c>
    </row>
    <row r="372" spans="2:65" s="1" customFormat="1" ht="16.5" customHeight="1">
      <c r="B372" s="181"/>
      <c r="C372" s="182" t="s">
        <v>1314</v>
      </c>
      <c r="D372" s="182" t="s">
        <v>151</v>
      </c>
      <c r="E372" s="183" t="s">
        <v>1315</v>
      </c>
      <c r="F372" s="184" t="s">
        <v>1316</v>
      </c>
      <c r="G372" s="185" t="s">
        <v>373</v>
      </c>
      <c r="H372" s="186">
        <v>7</v>
      </c>
      <c r="I372" s="187"/>
      <c r="J372" s="188">
        <f>ROUND(I372*H372,2)</f>
        <v>0</v>
      </c>
      <c r="K372" s="184" t="s">
        <v>220</v>
      </c>
      <c r="L372" s="42"/>
      <c r="M372" s="189" t="s">
        <v>5</v>
      </c>
      <c r="N372" s="190" t="s">
        <v>48</v>
      </c>
      <c r="O372" s="43"/>
      <c r="P372" s="191">
        <f>O372*H372</f>
        <v>0</v>
      </c>
      <c r="Q372" s="191">
        <v>4.0999999999999999E-4</v>
      </c>
      <c r="R372" s="191">
        <f>Q372*H372</f>
        <v>2.8700000000000002E-3</v>
      </c>
      <c r="S372" s="191">
        <v>0</v>
      </c>
      <c r="T372" s="192">
        <f>S372*H372</f>
        <v>0</v>
      </c>
      <c r="AR372" s="25" t="s">
        <v>302</v>
      </c>
      <c r="AT372" s="25" t="s">
        <v>151</v>
      </c>
      <c r="AU372" s="25" t="s">
        <v>89</v>
      </c>
      <c r="AY372" s="25" t="s">
        <v>149</v>
      </c>
      <c r="BE372" s="193">
        <f>IF(N372="základní",J372,0)</f>
        <v>0</v>
      </c>
      <c r="BF372" s="193">
        <f>IF(N372="snížená",J372,0)</f>
        <v>0</v>
      </c>
      <c r="BG372" s="193">
        <f>IF(N372="zákl. přenesená",J372,0)</f>
        <v>0</v>
      </c>
      <c r="BH372" s="193">
        <f>IF(N372="sníž. přenesená",J372,0)</f>
        <v>0</v>
      </c>
      <c r="BI372" s="193">
        <f>IF(N372="nulová",J372,0)</f>
        <v>0</v>
      </c>
      <c r="BJ372" s="25" t="s">
        <v>84</v>
      </c>
      <c r="BK372" s="193">
        <f>ROUND(I372*H372,2)</f>
        <v>0</v>
      </c>
      <c r="BL372" s="25" t="s">
        <v>302</v>
      </c>
      <c r="BM372" s="25" t="s">
        <v>1317</v>
      </c>
    </row>
    <row r="373" spans="2:65" s="1" customFormat="1" ht="13.5">
      <c r="B373" s="42"/>
      <c r="D373" s="194" t="s">
        <v>156</v>
      </c>
      <c r="F373" s="195" t="s">
        <v>1318</v>
      </c>
      <c r="I373" s="196"/>
      <c r="L373" s="42"/>
      <c r="M373" s="197"/>
      <c r="N373" s="43"/>
      <c r="O373" s="43"/>
      <c r="P373" s="43"/>
      <c r="Q373" s="43"/>
      <c r="R373" s="43"/>
      <c r="S373" s="43"/>
      <c r="T373" s="71"/>
      <c r="AT373" s="25" t="s">
        <v>156</v>
      </c>
      <c r="AU373" s="25" t="s">
        <v>89</v>
      </c>
    </row>
    <row r="374" spans="2:65" s="13" customFormat="1" ht="13.5">
      <c r="B374" s="208"/>
      <c r="D374" s="194" t="s">
        <v>223</v>
      </c>
      <c r="E374" s="209" t="s">
        <v>5</v>
      </c>
      <c r="F374" s="210" t="s">
        <v>1319</v>
      </c>
      <c r="H374" s="211">
        <v>7</v>
      </c>
      <c r="I374" s="212"/>
      <c r="L374" s="208"/>
      <c r="M374" s="213"/>
      <c r="N374" s="214"/>
      <c r="O374" s="214"/>
      <c r="P374" s="214"/>
      <c r="Q374" s="214"/>
      <c r="R374" s="214"/>
      <c r="S374" s="214"/>
      <c r="T374" s="215"/>
      <c r="AT374" s="209" t="s">
        <v>223</v>
      </c>
      <c r="AU374" s="209" t="s">
        <v>89</v>
      </c>
      <c r="AV374" s="13" t="s">
        <v>89</v>
      </c>
      <c r="AW374" s="13" t="s">
        <v>40</v>
      </c>
      <c r="AX374" s="13" t="s">
        <v>84</v>
      </c>
      <c r="AY374" s="209" t="s">
        <v>149</v>
      </c>
    </row>
    <row r="375" spans="2:65" s="1" customFormat="1" ht="16.5" customHeight="1">
      <c r="B375" s="181"/>
      <c r="C375" s="182" t="s">
        <v>1320</v>
      </c>
      <c r="D375" s="182" t="s">
        <v>151</v>
      </c>
      <c r="E375" s="183" t="s">
        <v>1321</v>
      </c>
      <c r="F375" s="184" t="s">
        <v>1322</v>
      </c>
      <c r="G375" s="185" t="s">
        <v>373</v>
      </c>
      <c r="H375" s="186">
        <v>254</v>
      </c>
      <c r="I375" s="187"/>
      <c r="J375" s="188">
        <f>ROUND(I375*H375,2)</f>
        <v>0</v>
      </c>
      <c r="K375" s="184" t="s">
        <v>220</v>
      </c>
      <c r="L375" s="42"/>
      <c r="M375" s="189" t="s">
        <v>5</v>
      </c>
      <c r="N375" s="190" t="s">
        <v>48</v>
      </c>
      <c r="O375" s="43"/>
      <c r="P375" s="191">
        <f>O375*H375</f>
        <v>0</v>
      </c>
      <c r="Q375" s="191">
        <v>6.0000000000000002E-5</v>
      </c>
      <c r="R375" s="191">
        <f>Q375*H375</f>
        <v>1.524E-2</v>
      </c>
      <c r="S375" s="191">
        <v>0</v>
      </c>
      <c r="T375" s="192">
        <f>S375*H375</f>
        <v>0</v>
      </c>
      <c r="AR375" s="25" t="s">
        <v>302</v>
      </c>
      <c r="AT375" s="25" t="s">
        <v>151</v>
      </c>
      <c r="AU375" s="25" t="s">
        <v>89</v>
      </c>
      <c r="AY375" s="25" t="s">
        <v>149</v>
      </c>
      <c r="BE375" s="193">
        <f>IF(N375="základní",J375,0)</f>
        <v>0</v>
      </c>
      <c r="BF375" s="193">
        <f>IF(N375="snížená",J375,0)</f>
        <v>0</v>
      </c>
      <c r="BG375" s="193">
        <f>IF(N375="zákl. přenesená",J375,0)</f>
        <v>0</v>
      </c>
      <c r="BH375" s="193">
        <f>IF(N375="sníž. přenesená",J375,0)</f>
        <v>0</v>
      </c>
      <c r="BI375" s="193">
        <f>IF(N375="nulová",J375,0)</f>
        <v>0</v>
      </c>
      <c r="BJ375" s="25" t="s">
        <v>84</v>
      </c>
      <c r="BK375" s="193">
        <f>ROUND(I375*H375,2)</f>
        <v>0</v>
      </c>
      <c r="BL375" s="25" t="s">
        <v>302</v>
      </c>
      <c r="BM375" s="25" t="s">
        <v>1323</v>
      </c>
    </row>
    <row r="376" spans="2:65" s="1" customFormat="1" ht="13.5">
      <c r="B376" s="42"/>
      <c r="D376" s="194" t="s">
        <v>156</v>
      </c>
      <c r="F376" s="195" t="s">
        <v>1324</v>
      </c>
      <c r="I376" s="196"/>
      <c r="L376" s="42"/>
      <c r="M376" s="197"/>
      <c r="N376" s="43"/>
      <c r="O376" s="43"/>
      <c r="P376" s="43"/>
      <c r="Q376" s="43"/>
      <c r="R376" s="43"/>
      <c r="S376" s="43"/>
      <c r="T376" s="71"/>
      <c r="AT376" s="25" t="s">
        <v>156</v>
      </c>
      <c r="AU376" s="25" t="s">
        <v>89</v>
      </c>
    </row>
    <row r="377" spans="2:65" s="1" customFormat="1" ht="16.5" customHeight="1">
      <c r="B377" s="181"/>
      <c r="C377" s="182" t="s">
        <v>1325</v>
      </c>
      <c r="D377" s="182" t="s">
        <v>151</v>
      </c>
      <c r="E377" s="183" t="s">
        <v>1326</v>
      </c>
      <c r="F377" s="184" t="s">
        <v>1327</v>
      </c>
      <c r="G377" s="185" t="s">
        <v>373</v>
      </c>
      <c r="H377" s="186">
        <v>32</v>
      </c>
      <c r="I377" s="187"/>
      <c r="J377" s="188">
        <f>ROUND(I377*H377,2)</f>
        <v>0</v>
      </c>
      <c r="K377" s="184" t="s">
        <v>220</v>
      </c>
      <c r="L377" s="42"/>
      <c r="M377" s="189" t="s">
        <v>5</v>
      </c>
      <c r="N377" s="190" t="s">
        <v>48</v>
      </c>
      <c r="O377" s="43"/>
      <c r="P377" s="191">
        <f>O377*H377</f>
        <v>0</v>
      </c>
      <c r="Q377" s="191">
        <v>2.2000000000000001E-4</v>
      </c>
      <c r="R377" s="191">
        <f>Q377*H377</f>
        <v>7.0400000000000003E-3</v>
      </c>
      <c r="S377" s="191">
        <v>0</v>
      </c>
      <c r="T377" s="192">
        <f>S377*H377</f>
        <v>0</v>
      </c>
      <c r="AR377" s="25" t="s">
        <v>302</v>
      </c>
      <c r="AT377" s="25" t="s">
        <v>151</v>
      </c>
      <c r="AU377" s="25" t="s">
        <v>89</v>
      </c>
      <c r="AY377" s="25" t="s">
        <v>149</v>
      </c>
      <c r="BE377" s="193">
        <f>IF(N377="základní",J377,0)</f>
        <v>0</v>
      </c>
      <c r="BF377" s="193">
        <f>IF(N377="snížená",J377,0)</f>
        <v>0</v>
      </c>
      <c r="BG377" s="193">
        <f>IF(N377="zákl. přenesená",J377,0)</f>
        <v>0</v>
      </c>
      <c r="BH377" s="193">
        <f>IF(N377="sníž. přenesená",J377,0)</f>
        <v>0</v>
      </c>
      <c r="BI377" s="193">
        <f>IF(N377="nulová",J377,0)</f>
        <v>0</v>
      </c>
      <c r="BJ377" s="25" t="s">
        <v>84</v>
      </c>
      <c r="BK377" s="193">
        <f>ROUND(I377*H377,2)</f>
        <v>0</v>
      </c>
      <c r="BL377" s="25" t="s">
        <v>302</v>
      </c>
      <c r="BM377" s="25" t="s">
        <v>1328</v>
      </c>
    </row>
    <row r="378" spans="2:65" s="1" customFormat="1" ht="27">
      <c r="B378" s="42"/>
      <c r="D378" s="194" t="s">
        <v>156</v>
      </c>
      <c r="F378" s="195" t="s">
        <v>1329</v>
      </c>
      <c r="I378" s="196"/>
      <c r="L378" s="42"/>
      <c r="M378" s="197"/>
      <c r="N378" s="43"/>
      <c r="O378" s="43"/>
      <c r="P378" s="43"/>
      <c r="Q378" s="43"/>
      <c r="R378" s="43"/>
      <c r="S378" s="43"/>
      <c r="T378" s="71"/>
      <c r="AT378" s="25" t="s">
        <v>156</v>
      </c>
      <c r="AU378" s="25" t="s">
        <v>89</v>
      </c>
    </row>
    <row r="379" spans="2:65" s="13" customFormat="1" ht="13.5">
      <c r="B379" s="208"/>
      <c r="D379" s="194" t="s">
        <v>223</v>
      </c>
      <c r="E379" s="209" t="s">
        <v>5</v>
      </c>
      <c r="F379" s="210" t="s">
        <v>1330</v>
      </c>
      <c r="H379" s="211">
        <v>32</v>
      </c>
      <c r="I379" s="212"/>
      <c r="L379" s="208"/>
      <c r="M379" s="213"/>
      <c r="N379" s="214"/>
      <c r="O379" s="214"/>
      <c r="P379" s="214"/>
      <c r="Q379" s="214"/>
      <c r="R379" s="214"/>
      <c r="S379" s="214"/>
      <c r="T379" s="215"/>
      <c r="AT379" s="209" t="s">
        <v>223</v>
      </c>
      <c r="AU379" s="209" t="s">
        <v>89</v>
      </c>
      <c r="AV379" s="13" t="s">
        <v>89</v>
      </c>
      <c r="AW379" s="13" t="s">
        <v>40</v>
      </c>
      <c r="AX379" s="13" t="s">
        <v>77</v>
      </c>
      <c r="AY379" s="209" t="s">
        <v>149</v>
      </c>
    </row>
    <row r="380" spans="2:65" s="1" customFormat="1" ht="16.5" customHeight="1">
      <c r="B380" s="181"/>
      <c r="C380" s="182" t="s">
        <v>1331</v>
      </c>
      <c r="D380" s="182" t="s">
        <v>151</v>
      </c>
      <c r="E380" s="183" t="s">
        <v>1332</v>
      </c>
      <c r="F380" s="184" t="s">
        <v>1333</v>
      </c>
      <c r="G380" s="185" t="s">
        <v>373</v>
      </c>
      <c r="H380" s="186">
        <v>2</v>
      </c>
      <c r="I380" s="187"/>
      <c r="J380" s="188">
        <f>ROUND(I380*H380,2)</f>
        <v>0</v>
      </c>
      <c r="K380" s="184" t="s">
        <v>220</v>
      </c>
      <c r="L380" s="42"/>
      <c r="M380" s="189" t="s">
        <v>5</v>
      </c>
      <c r="N380" s="190" t="s">
        <v>48</v>
      </c>
      <c r="O380" s="43"/>
      <c r="P380" s="191">
        <f>O380*H380</f>
        <v>0</v>
      </c>
      <c r="Q380" s="191">
        <v>2.7E-4</v>
      </c>
      <c r="R380" s="191">
        <f>Q380*H380</f>
        <v>5.4000000000000001E-4</v>
      </c>
      <c r="S380" s="191">
        <v>0</v>
      </c>
      <c r="T380" s="192">
        <f>S380*H380</f>
        <v>0</v>
      </c>
      <c r="AR380" s="25" t="s">
        <v>302</v>
      </c>
      <c r="AT380" s="25" t="s">
        <v>151</v>
      </c>
      <c r="AU380" s="25" t="s">
        <v>89</v>
      </c>
      <c r="AY380" s="25" t="s">
        <v>149</v>
      </c>
      <c r="BE380" s="193">
        <f>IF(N380="základní",J380,0)</f>
        <v>0</v>
      </c>
      <c r="BF380" s="193">
        <f>IF(N380="snížená",J380,0)</f>
        <v>0</v>
      </c>
      <c r="BG380" s="193">
        <f>IF(N380="zákl. přenesená",J380,0)</f>
        <v>0</v>
      </c>
      <c r="BH380" s="193">
        <f>IF(N380="sníž. přenesená",J380,0)</f>
        <v>0</v>
      </c>
      <c r="BI380" s="193">
        <f>IF(N380="nulová",J380,0)</f>
        <v>0</v>
      </c>
      <c r="BJ380" s="25" t="s">
        <v>84</v>
      </c>
      <c r="BK380" s="193">
        <f>ROUND(I380*H380,2)</f>
        <v>0</v>
      </c>
      <c r="BL380" s="25" t="s">
        <v>302</v>
      </c>
      <c r="BM380" s="25" t="s">
        <v>1334</v>
      </c>
    </row>
    <row r="381" spans="2:65" s="1" customFormat="1" ht="27">
      <c r="B381" s="42"/>
      <c r="D381" s="194" t="s">
        <v>156</v>
      </c>
      <c r="F381" s="195" t="s">
        <v>1335</v>
      </c>
      <c r="I381" s="196"/>
      <c r="L381" s="42"/>
      <c r="M381" s="197"/>
      <c r="N381" s="43"/>
      <c r="O381" s="43"/>
      <c r="P381" s="43"/>
      <c r="Q381" s="43"/>
      <c r="R381" s="43"/>
      <c r="S381" s="43"/>
      <c r="T381" s="71"/>
      <c r="AT381" s="25" t="s">
        <v>156</v>
      </c>
      <c r="AU381" s="25" t="s">
        <v>89</v>
      </c>
    </row>
    <row r="382" spans="2:65" s="1" customFormat="1" ht="16.5" customHeight="1">
      <c r="B382" s="181"/>
      <c r="C382" s="182" t="s">
        <v>1336</v>
      </c>
      <c r="D382" s="182" t="s">
        <v>151</v>
      </c>
      <c r="E382" s="183" t="s">
        <v>1337</v>
      </c>
      <c r="F382" s="184" t="s">
        <v>1338</v>
      </c>
      <c r="G382" s="185" t="s">
        <v>373</v>
      </c>
      <c r="H382" s="186">
        <v>6</v>
      </c>
      <c r="I382" s="187"/>
      <c r="J382" s="188">
        <f>ROUND(I382*H382,2)</f>
        <v>0</v>
      </c>
      <c r="K382" s="184" t="s">
        <v>220</v>
      </c>
      <c r="L382" s="42"/>
      <c r="M382" s="189" t="s">
        <v>5</v>
      </c>
      <c r="N382" s="190" t="s">
        <v>48</v>
      </c>
      <c r="O382" s="43"/>
      <c r="P382" s="191">
        <f>O382*H382</f>
        <v>0</v>
      </c>
      <c r="Q382" s="191">
        <v>2.1000000000000001E-4</v>
      </c>
      <c r="R382" s="191">
        <f>Q382*H382</f>
        <v>1.2600000000000001E-3</v>
      </c>
      <c r="S382" s="191">
        <v>0</v>
      </c>
      <c r="T382" s="192">
        <f>S382*H382</f>
        <v>0</v>
      </c>
      <c r="AR382" s="25" t="s">
        <v>302</v>
      </c>
      <c r="AT382" s="25" t="s">
        <v>151</v>
      </c>
      <c r="AU382" s="25" t="s">
        <v>89</v>
      </c>
      <c r="AY382" s="25" t="s">
        <v>149</v>
      </c>
      <c r="BE382" s="193">
        <f>IF(N382="základní",J382,0)</f>
        <v>0</v>
      </c>
      <c r="BF382" s="193">
        <f>IF(N382="snížená",J382,0)</f>
        <v>0</v>
      </c>
      <c r="BG382" s="193">
        <f>IF(N382="zákl. přenesená",J382,0)</f>
        <v>0</v>
      </c>
      <c r="BH382" s="193">
        <f>IF(N382="sníž. přenesená",J382,0)</f>
        <v>0</v>
      </c>
      <c r="BI382" s="193">
        <f>IF(N382="nulová",J382,0)</f>
        <v>0</v>
      </c>
      <c r="BJ382" s="25" t="s">
        <v>84</v>
      </c>
      <c r="BK382" s="193">
        <f>ROUND(I382*H382,2)</f>
        <v>0</v>
      </c>
      <c r="BL382" s="25" t="s">
        <v>302</v>
      </c>
      <c r="BM382" s="25" t="s">
        <v>1339</v>
      </c>
    </row>
    <row r="383" spans="2:65" s="1" customFormat="1" ht="27">
      <c r="B383" s="42"/>
      <c r="D383" s="194" t="s">
        <v>156</v>
      </c>
      <c r="F383" s="195" t="s">
        <v>1340</v>
      </c>
      <c r="I383" s="196"/>
      <c r="L383" s="42"/>
      <c r="M383" s="197"/>
      <c r="N383" s="43"/>
      <c r="O383" s="43"/>
      <c r="P383" s="43"/>
      <c r="Q383" s="43"/>
      <c r="R383" s="43"/>
      <c r="S383" s="43"/>
      <c r="T383" s="71"/>
      <c r="AT383" s="25" t="s">
        <v>156</v>
      </c>
      <c r="AU383" s="25" t="s">
        <v>89</v>
      </c>
    </row>
    <row r="384" spans="2:65" s="13" customFormat="1" ht="13.5">
      <c r="B384" s="208"/>
      <c r="D384" s="194" t="s">
        <v>223</v>
      </c>
      <c r="E384" s="209" t="s">
        <v>5</v>
      </c>
      <c r="F384" s="210" t="s">
        <v>991</v>
      </c>
      <c r="H384" s="211">
        <v>6</v>
      </c>
      <c r="I384" s="212"/>
      <c r="L384" s="208"/>
      <c r="M384" s="213"/>
      <c r="N384" s="214"/>
      <c r="O384" s="214"/>
      <c r="P384" s="214"/>
      <c r="Q384" s="214"/>
      <c r="R384" s="214"/>
      <c r="S384" s="214"/>
      <c r="T384" s="215"/>
      <c r="AT384" s="209" t="s">
        <v>223</v>
      </c>
      <c r="AU384" s="209" t="s">
        <v>89</v>
      </c>
      <c r="AV384" s="13" t="s">
        <v>89</v>
      </c>
      <c r="AW384" s="13" t="s">
        <v>40</v>
      </c>
      <c r="AX384" s="13" t="s">
        <v>84</v>
      </c>
      <c r="AY384" s="209" t="s">
        <v>149</v>
      </c>
    </row>
    <row r="385" spans="2:65" s="1" customFormat="1" ht="16.5" customHeight="1">
      <c r="B385" s="181"/>
      <c r="C385" s="182" t="s">
        <v>1341</v>
      </c>
      <c r="D385" s="182" t="s">
        <v>151</v>
      </c>
      <c r="E385" s="183" t="s">
        <v>1342</v>
      </c>
      <c r="F385" s="184" t="s">
        <v>1343</v>
      </c>
      <c r="G385" s="185" t="s">
        <v>373</v>
      </c>
      <c r="H385" s="186">
        <v>3</v>
      </c>
      <c r="I385" s="187"/>
      <c r="J385" s="188">
        <f>ROUND(I385*H385,2)</f>
        <v>0</v>
      </c>
      <c r="K385" s="184" t="s">
        <v>220</v>
      </c>
      <c r="L385" s="42"/>
      <c r="M385" s="189" t="s">
        <v>5</v>
      </c>
      <c r="N385" s="190" t="s">
        <v>48</v>
      </c>
      <c r="O385" s="43"/>
      <c r="P385" s="191">
        <f>O385*H385</f>
        <v>0</v>
      </c>
      <c r="Q385" s="191">
        <v>3.4000000000000002E-4</v>
      </c>
      <c r="R385" s="191">
        <f>Q385*H385</f>
        <v>1.0200000000000001E-3</v>
      </c>
      <c r="S385" s="191">
        <v>0</v>
      </c>
      <c r="T385" s="192">
        <f>S385*H385</f>
        <v>0</v>
      </c>
      <c r="AR385" s="25" t="s">
        <v>302</v>
      </c>
      <c r="AT385" s="25" t="s">
        <v>151</v>
      </c>
      <c r="AU385" s="25" t="s">
        <v>89</v>
      </c>
      <c r="AY385" s="25" t="s">
        <v>149</v>
      </c>
      <c r="BE385" s="193">
        <f>IF(N385="základní",J385,0)</f>
        <v>0</v>
      </c>
      <c r="BF385" s="193">
        <f>IF(N385="snížená",J385,0)</f>
        <v>0</v>
      </c>
      <c r="BG385" s="193">
        <f>IF(N385="zákl. přenesená",J385,0)</f>
        <v>0</v>
      </c>
      <c r="BH385" s="193">
        <f>IF(N385="sníž. přenesená",J385,0)</f>
        <v>0</v>
      </c>
      <c r="BI385" s="193">
        <f>IF(N385="nulová",J385,0)</f>
        <v>0</v>
      </c>
      <c r="BJ385" s="25" t="s">
        <v>84</v>
      </c>
      <c r="BK385" s="193">
        <f>ROUND(I385*H385,2)</f>
        <v>0</v>
      </c>
      <c r="BL385" s="25" t="s">
        <v>302</v>
      </c>
      <c r="BM385" s="25" t="s">
        <v>1344</v>
      </c>
    </row>
    <row r="386" spans="2:65" s="1" customFormat="1" ht="27">
      <c r="B386" s="42"/>
      <c r="D386" s="194" t="s">
        <v>156</v>
      </c>
      <c r="F386" s="195" t="s">
        <v>1345</v>
      </c>
      <c r="I386" s="196"/>
      <c r="L386" s="42"/>
      <c r="M386" s="197"/>
      <c r="N386" s="43"/>
      <c r="O386" s="43"/>
      <c r="P386" s="43"/>
      <c r="Q386" s="43"/>
      <c r="R386" s="43"/>
      <c r="S386" s="43"/>
      <c r="T386" s="71"/>
      <c r="AT386" s="25" t="s">
        <v>156</v>
      </c>
      <c r="AU386" s="25" t="s">
        <v>89</v>
      </c>
    </row>
    <row r="387" spans="2:65" s="1" customFormat="1" ht="16.5" customHeight="1">
      <c r="B387" s="181"/>
      <c r="C387" s="182" t="s">
        <v>1346</v>
      </c>
      <c r="D387" s="182" t="s">
        <v>151</v>
      </c>
      <c r="E387" s="183" t="s">
        <v>1347</v>
      </c>
      <c r="F387" s="184" t="s">
        <v>1348</v>
      </c>
      <c r="G387" s="185" t="s">
        <v>373</v>
      </c>
      <c r="H387" s="186">
        <v>5</v>
      </c>
      <c r="I387" s="187"/>
      <c r="J387" s="188">
        <f>ROUND(I387*H387,2)</f>
        <v>0</v>
      </c>
      <c r="K387" s="184" t="s">
        <v>220</v>
      </c>
      <c r="L387" s="42"/>
      <c r="M387" s="189" t="s">
        <v>5</v>
      </c>
      <c r="N387" s="190" t="s">
        <v>48</v>
      </c>
      <c r="O387" s="43"/>
      <c r="P387" s="191">
        <f>O387*H387</f>
        <v>0</v>
      </c>
      <c r="Q387" s="191">
        <v>5.0000000000000001E-4</v>
      </c>
      <c r="R387" s="191">
        <f>Q387*H387</f>
        <v>2.5000000000000001E-3</v>
      </c>
      <c r="S387" s="191">
        <v>0</v>
      </c>
      <c r="T387" s="192">
        <f>S387*H387</f>
        <v>0</v>
      </c>
      <c r="AR387" s="25" t="s">
        <v>302</v>
      </c>
      <c r="AT387" s="25" t="s">
        <v>151</v>
      </c>
      <c r="AU387" s="25" t="s">
        <v>89</v>
      </c>
      <c r="AY387" s="25" t="s">
        <v>149</v>
      </c>
      <c r="BE387" s="193">
        <f>IF(N387="základní",J387,0)</f>
        <v>0</v>
      </c>
      <c r="BF387" s="193">
        <f>IF(N387="snížená",J387,0)</f>
        <v>0</v>
      </c>
      <c r="BG387" s="193">
        <f>IF(N387="zákl. přenesená",J387,0)</f>
        <v>0</v>
      </c>
      <c r="BH387" s="193">
        <f>IF(N387="sníž. přenesená",J387,0)</f>
        <v>0</v>
      </c>
      <c r="BI387" s="193">
        <f>IF(N387="nulová",J387,0)</f>
        <v>0</v>
      </c>
      <c r="BJ387" s="25" t="s">
        <v>84</v>
      </c>
      <c r="BK387" s="193">
        <f>ROUND(I387*H387,2)</f>
        <v>0</v>
      </c>
      <c r="BL387" s="25" t="s">
        <v>302</v>
      </c>
      <c r="BM387" s="25" t="s">
        <v>1349</v>
      </c>
    </row>
    <row r="388" spans="2:65" s="1" customFormat="1" ht="27">
      <c r="B388" s="42"/>
      <c r="D388" s="194" t="s">
        <v>156</v>
      </c>
      <c r="F388" s="195" t="s">
        <v>1350</v>
      </c>
      <c r="I388" s="196"/>
      <c r="L388" s="42"/>
      <c r="M388" s="197"/>
      <c r="N388" s="43"/>
      <c r="O388" s="43"/>
      <c r="P388" s="43"/>
      <c r="Q388" s="43"/>
      <c r="R388" s="43"/>
      <c r="S388" s="43"/>
      <c r="T388" s="71"/>
      <c r="AT388" s="25" t="s">
        <v>156</v>
      </c>
      <c r="AU388" s="25" t="s">
        <v>89</v>
      </c>
    </row>
    <row r="389" spans="2:65" s="13" customFormat="1" ht="13.5">
      <c r="B389" s="208"/>
      <c r="D389" s="194" t="s">
        <v>223</v>
      </c>
      <c r="E389" s="209" t="s">
        <v>5</v>
      </c>
      <c r="F389" s="210" t="s">
        <v>1213</v>
      </c>
      <c r="H389" s="211">
        <v>5</v>
      </c>
      <c r="I389" s="212"/>
      <c r="L389" s="208"/>
      <c r="M389" s="213"/>
      <c r="N389" s="214"/>
      <c r="O389" s="214"/>
      <c r="P389" s="214"/>
      <c r="Q389" s="214"/>
      <c r="R389" s="214"/>
      <c r="S389" s="214"/>
      <c r="T389" s="215"/>
      <c r="AT389" s="209" t="s">
        <v>223</v>
      </c>
      <c r="AU389" s="209" t="s">
        <v>89</v>
      </c>
      <c r="AV389" s="13" t="s">
        <v>89</v>
      </c>
      <c r="AW389" s="13" t="s">
        <v>40</v>
      </c>
      <c r="AX389" s="13" t="s">
        <v>77</v>
      </c>
      <c r="AY389" s="209" t="s">
        <v>149</v>
      </c>
    </row>
    <row r="390" spans="2:65" s="1" customFormat="1" ht="16.5" customHeight="1">
      <c r="B390" s="181"/>
      <c r="C390" s="182" t="s">
        <v>1351</v>
      </c>
      <c r="D390" s="182" t="s">
        <v>151</v>
      </c>
      <c r="E390" s="183" t="s">
        <v>1352</v>
      </c>
      <c r="F390" s="184" t="s">
        <v>1353</v>
      </c>
      <c r="G390" s="185" t="s">
        <v>373</v>
      </c>
      <c r="H390" s="186">
        <v>3</v>
      </c>
      <c r="I390" s="187"/>
      <c r="J390" s="188">
        <f>ROUND(I390*H390,2)</f>
        <v>0</v>
      </c>
      <c r="K390" s="184" t="s">
        <v>220</v>
      </c>
      <c r="L390" s="42"/>
      <c r="M390" s="189" t="s">
        <v>5</v>
      </c>
      <c r="N390" s="190" t="s">
        <v>48</v>
      </c>
      <c r="O390" s="43"/>
      <c r="P390" s="191">
        <f>O390*H390</f>
        <v>0</v>
      </c>
      <c r="Q390" s="191">
        <v>6.9999999999999999E-4</v>
      </c>
      <c r="R390" s="191">
        <f>Q390*H390</f>
        <v>2.0999999999999999E-3</v>
      </c>
      <c r="S390" s="191">
        <v>0</v>
      </c>
      <c r="T390" s="192">
        <f>S390*H390</f>
        <v>0</v>
      </c>
      <c r="AR390" s="25" t="s">
        <v>302</v>
      </c>
      <c r="AT390" s="25" t="s">
        <v>151</v>
      </c>
      <c r="AU390" s="25" t="s">
        <v>89</v>
      </c>
      <c r="AY390" s="25" t="s">
        <v>149</v>
      </c>
      <c r="BE390" s="193">
        <f>IF(N390="základní",J390,0)</f>
        <v>0</v>
      </c>
      <c r="BF390" s="193">
        <f>IF(N390="snížená",J390,0)</f>
        <v>0</v>
      </c>
      <c r="BG390" s="193">
        <f>IF(N390="zákl. přenesená",J390,0)</f>
        <v>0</v>
      </c>
      <c r="BH390" s="193">
        <f>IF(N390="sníž. přenesená",J390,0)</f>
        <v>0</v>
      </c>
      <c r="BI390" s="193">
        <f>IF(N390="nulová",J390,0)</f>
        <v>0</v>
      </c>
      <c r="BJ390" s="25" t="s">
        <v>84</v>
      </c>
      <c r="BK390" s="193">
        <f>ROUND(I390*H390,2)</f>
        <v>0</v>
      </c>
      <c r="BL390" s="25" t="s">
        <v>302</v>
      </c>
      <c r="BM390" s="25" t="s">
        <v>1354</v>
      </c>
    </row>
    <row r="391" spans="2:65" s="1" customFormat="1" ht="27">
      <c r="B391" s="42"/>
      <c r="D391" s="194" t="s">
        <v>156</v>
      </c>
      <c r="F391" s="195" t="s">
        <v>1355</v>
      </c>
      <c r="I391" s="196"/>
      <c r="L391" s="42"/>
      <c r="M391" s="197"/>
      <c r="N391" s="43"/>
      <c r="O391" s="43"/>
      <c r="P391" s="43"/>
      <c r="Q391" s="43"/>
      <c r="R391" s="43"/>
      <c r="S391" s="43"/>
      <c r="T391" s="71"/>
      <c r="AT391" s="25" t="s">
        <v>156</v>
      </c>
      <c r="AU391" s="25" t="s">
        <v>89</v>
      </c>
    </row>
    <row r="392" spans="2:65" s="13" customFormat="1" ht="13.5">
      <c r="B392" s="208"/>
      <c r="D392" s="194" t="s">
        <v>223</v>
      </c>
      <c r="E392" s="209" t="s">
        <v>5</v>
      </c>
      <c r="F392" s="210" t="s">
        <v>1356</v>
      </c>
      <c r="H392" s="211">
        <v>3</v>
      </c>
      <c r="I392" s="212"/>
      <c r="L392" s="208"/>
      <c r="M392" s="213"/>
      <c r="N392" s="214"/>
      <c r="O392" s="214"/>
      <c r="P392" s="214"/>
      <c r="Q392" s="214"/>
      <c r="R392" s="214"/>
      <c r="S392" s="214"/>
      <c r="T392" s="215"/>
      <c r="AT392" s="209" t="s">
        <v>223</v>
      </c>
      <c r="AU392" s="209" t="s">
        <v>89</v>
      </c>
      <c r="AV392" s="13" t="s">
        <v>89</v>
      </c>
      <c r="AW392" s="13" t="s">
        <v>40</v>
      </c>
      <c r="AX392" s="13" t="s">
        <v>77</v>
      </c>
      <c r="AY392" s="209" t="s">
        <v>149</v>
      </c>
    </row>
    <row r="393" spans="2:65" s="1" customFormat="1" ht="16.5" customHeight="1">
      <c r="B393" s="181"/>
      <c r="C393" s="182" t="s">
        <v>1357</v>
      </c>
      <c r="D393" s="182" t="s">
        <v>151</v>
      </c>
      <c r="E393" s="183" t="s">
        <v>1358</v>
      </c>
      <c r="F393" s="184" t="s">
        <v>1359</v>
      </c>
      <c r="G393" s="185" t="s">
        <v>373</v>
      </c>
      <c r="H393" s="186">
        <v>5</v>
      </c>
      <c r="I393" s="187"/>
      <c r="J393" s="188">
        <f>ROUND(I393*H393,2)</f>
        <v>0</v>
      </c>
      <c r="K393" s="184" t="s">
        <v>220</v>
      </c>
      <c r="L393" s="42"/>
      <c r="M393" s="189" t="s">
        <v>5</v>
      </c>
      <c r="N393" s="190" t="s">
        <v>48</v>
      </c>
      <c r="O393" s="43"/>
      <c r="P393" s="191">
        <f>O393*H393</f>
        <v>0</v>
      </c>
      <c r="Q393" s="191">
        <v>1.07E-3</v>
      </c>
      <c r="R393" s="191">
        <f>Q393*H393</f>
        <v>5.3499999999999997E-3</v>
      </c>
      <c r="S393" s="191">
        <v>0</v>
      </c>
      <c r="T393" s="192">
        <f>S393*H393</f>
        <v>0</v>
      </c>
      <c r="AR393" s="25" t="s">
        <v>302</v>
      </c>
      <c r="AT393" s="25" t="s">
        <v>151</v>
      </c>
      <c r="AU393" s="25" t="s">
        <v>89</v>
      </c>
      <c r="AY393" s="25" t="s">
        <v>149</v>
      </c>
      <c r="BE393" s="193">
        <f>IF(N393="základní",J393,0)</f>
        <v>0</v>
      </c>
      <c r="BF393" s="193">
        <f>IF(N393="snížená",J393,0)</f>
        <v>0</v>
      </c>
      <c r="BG393" s="193">
        <f>IF(N393="zákl. přenesená",J393,0)</f>
        <v>0</v>
      </c>
      <c r="BH393" s="193">
        <f>IF(N393="sníž. přenesená",J393,0)</f>
        <v>0</v>
      </c>
      <c r="BI393" s="193">
        <f>IF(N393="nulová",J393,0)</f>
        <v>0</v>
      </c>
      <c r="BJ393" s="25" t="s">
        <v>84</v>
      </c>
      <c r="BK393" s="193">
        <f>ROUND(I393*H393,2)</f>
        <v>0</v>
      </c>
      <c r="BL393" s="25" t="s">
        <v>302</v>
      </c>
      <c r="BM393" s="25" t="s">
        <v>1360</v>
      </c>
    </row>
    <row r="394" spans="2:65" s="1" customFormat="1" ht="27">
      <c r="B394" s="42"/>
      <c r="D394" s="194" t="s">
        <v>156</v>
      </c>
      <c r="F394" s="195" t="s">
        <v>1361</v>
      </c>
      <c r="I394" s="196"/>
      <c r="L394" s="42"/>
      <c r="M394" s="197"/>
      <c r="N394" s="43"/>
      <c r="O394" s="43"/>
      <c r="P394" s="43"/>
      <c r="Q394" s="43"/>
      <c r="R394" s="43"/>
      <c r="S394" s="43"/>
      <c r="T394" s="71"/>
      <c r="AT394" s="25" t="s">
        <v>156</v>
      </c>
      <c r="AU394" s="25" t="s">
        <v>89</v>
      </c>
    </row>
    <row r="395" spans="2:65" s="13" customFormat="1" ht="13.5">
      <c r="B395" s="208"/>
      <c r="D395" s="194" t="s">
        <v>223</v>
      </c>
      <c r="E395" s="209" t="s">
        <v>5</v>
      </c>
      <c r="F395" s="210" t="s">
        <v>1362</v>
      </c>
      <c r="H395" s="211">
        <v>5</v>
      </c>
      <c r="I395" s="212"/>
      <c r="L395" s="208"/>
      <c r="M395" s="213"/>
      <c r="N395" s="214"/>
      <c r="O395" s="214"/>
      <c r="P395" s="214"/>
      <c r="Q395" s="214"/>
      <c r="R395" s="214"/>
      <c r="S395" s="214"/>
      <c r="T395" s="215"/>
      <c r="AT395" s="209" t="s">
        <v>223</v>
      </c>
      <c r="AU395" s="209" t="s">
        <v>89</v>
      </c>
      <c r="AV395" s="13" t="s">
        <v>89</v>
      </c>
      <c r="AW395" s="13" t="s">
        <v>40</v>
      </c>
      <c r="AX395" s="13" t="s">
        <v>77</v>
      </c>
      <c r="AY395" s="209" t="s">
        <v>149</v>
      </c>
    </row>
    <row r="396" spans="2:65" s="1" customFormat="1" ht="16.5" customHeight="1">
      <c r="B396" s="181"/>
      <c r="C396" s="182" t="s">
        <v>1363</v>
      </c>
      <c r="D396" s="182" t="s">
        <v>151</v>
      </c>
      <c r="E396" s="183" t="s">
        <v>1364</v>
      </c>
      <c r="F396" s="184" t="s">
        <v>1365</v>
      </c>
      <c r="G396" s="185" t="s">
        <v>373</v>
      </c>
      <c r="H396" s="186">
        <v>7</v>
      </c>
      <c r="I396" s="187"/>
      <c r="J396" s="188">
        <f>ROUND(I396*H396,2)</f>
        <v>0</v>
      </c>
      <c r="K396" s="184" t="s">
        <v>220</v>
      </c>
      <c r="L396" s="42"/>
      <c r="M396" s="189" t="s">
        <v>5</v>
      </c>
      <c r="N396" s="190" t="s">
        <v>48</v>
      </c>
      <c r="O396" s="43"/>
      <c r="P396" s="191">
        <f>O396*H396</f>
        <v>0</v>
      </c>
      <c r="Q396" s="191">
        <v>1.6800000000000001E-3</v>
      </c>
      <c r="R396" s="191">
        <f>Q396*H396</f>
        <v>1.176E-2</v>
      </c>
      <c r="S396" s="191">
        <v>0</v>
      </c>
      <c r="T396" s="192">
        <f>S396*H396</f>
        <v>0</v>
      </c>
      <c r="AR396" s="25" t="s">
        <v>302</v>
      </c>
      <c r="AT396" s="25" t="s">
        <v>151</v>
      </c>
      <c r="AU396" s="25" t="s">
        <v>89</v>
      </c>
      <c r="AY396" s="25" t="s">
        <v>149</v>
      </c>
      <c r="BE396" s="193">
        <f>IF(N396="základní",J396,0)</f>
        <v>0</v>
      </c>
      <c r="BF396" s="193">
        <f>IF(N396="snížená",J396,0)</f>
        <v>0</v>
      </c>
      <c r="BG396" s="193">
        <f>IF(N396="zákl. přenesená",J396,0)</f>
        <v>0</v>
      </c>
      <c r="BH396" s="193">
        <f>IF(N396="sníž. přenesená",J396,0)</f>
        <v>0</v>
      </c>
      <c r="BI396" s="193">
        <f>IF(N396="nulová",J396,0)</f>
        <v>0</v>
      </c>
      <c r="BJ396" s="25" t="s">
        <v>84</v>
      </c>
      <c r="BK396" s="193">
        <f>ROUND(I396*H396,2)</f>
        <v>0</v>
      </c>
      <c r="BL396" s="25" t="s">
        <v>302</v>
      </c>
      <c r="BM396" s="25" t="s">
        <v>1366</v>
      </c>
    </row>
    <row r="397" spans="2:65" s="1" customFormat="1" ht="27">
      <c r="B397" s="42"/>
      <c r="D397" s="194" t="s">
        <v>156</v>
      </c>
      <c r="F397" s="195" t="s">
        <v>1367</v>
      </c>
      <c r="I397" s="196"/>
      <c r="L397" s="42"/>
      <c r="M397" s="197"/>
      <c r="N397" s="43"/>
      <c r="O397" s="43"/>
      <c r="P397" s="43"/>
      <c r="Q397" s="43"/>
      <c r="R397" s="43"/>
      <c r="S397" s="43"/>
      <c r="T397" s="71"/>
      <c r="AT397" s="25" t="s">
        <v>156</v>
      </c>
      <c r="AU397" s="25" t="s">
        <v>89</v>
      </c>
    </row>
    <row r="398" spans="2:65" s="13" customFormat="1" ht="13.5">
      <c r="B398" s="208"/>
      <c r="D398" s="194" t="s">
        <v>223</v>
      </c>
      <c r="E398" s="209" t="s">
        <v>5</v>
      </c>
      <c r="F398" s="210" t="s">
        <v>1368</v>
      </c>
      <c r="H398" s="211">
        <v>7</v>
      </c>
      <c r="I398" s="212"/>
      <c r="L398" s="208"/>
      <c r="M398" s="213"/>
      <c r="N398" s="214"/>
      <c r="O398" s="214"/>
      <c r="P398" s="214"/>
      <c r="Q398" s="214"/>
      <c r="R398" s="214"/>
      <c r="S398" s="214"/>
      <c r="T398" s="215"/>
      <c r="AT398" s="209" t="s">
        <v>223</v>
      </c>
      <c r="AU398" s="209" t="s">
        <v>89</v>
      </c>
      <c r="AV398" s="13" t="s">
        <v>89</v>
      </c>
      <c r="AW398" s="13" t="s">
        <v>40</v>
      </c>
      <c r="AX398" s="13" t="s">
        <v>84</v>
      </c>
      <c r="AY398" s="209" t="s">
        <v>149</v>
      </c>
    </row>
    <row r="399" spans="2:65" s="1" customFormat="1" ht="16.5" customHeight="1">
      <c r="B399" s="181"/>
      <c r="C399" s="182" t="s">
        <v>1369</v>
      </c>
      <c r="D399" s="182" t="s">
        <v>151</v>
      </c>
      <c r="E399" s="183" t="s">
        <v>1370</v>
      </c>
      <c r="F399" s="184" t="s">
        <v>1371</v>
      </c>
      <c r="G399" s="185" t="s">
        <v>373</v>
      </c>
      <c r="H399" s="186">
        <v>3</v>
      </c>
      <c r="I399" s="187"/>
      <c r="J399" s="188">
        <f>ROUND(I399*H399,2)</f>
        <v>0</v>
      </c>
      <c r="K399" s="184" t="s">
        <v>220</v>
      </c>
      <c r="L399" s="42"/>
      <c r="M399" s="189" t="s">
        <v>5</v>
      </c>
      <c r="N399" s="190" t="s">
        <v>48</v>
      </c>
      <c r="O399" s="43"/>
      <c r="P399" s="191">
        <f>O399*H399</f>
        <v>0</v>
      </c>
      <c r="Q399" s="191">
        <v>3.15E-3</v>
      </c>
      <c r="R399" s="191">
        <f>Q399*H399</f>
        <v>9.4500000000000001E-3</v>
      </c>
      <c r="S399" s="191">
        <v>0</v>
      </c>
      <c r="T399" s="192">
        <f>S399*H399</f>
        <v>0</v>
      </c>
      <c r="AR399" s="25" t="s">
        <v>302</v>
      </c>
      <c r="AT399" s="25" t="s">
        <v>151</v>
      </c>
      <c r="AU399" s="25" t="s">
        <v>89</v>
      </c>
      <c r="AY399" s="25" t="s">
        <v>149</v>
      </c>
      <c r="BE399" s="193">
        <f>IF(N399="základní",J399,0)</f>
        <v>0</v>
      </c>
      <c r="BF399" s="193">
        <f>IF(N399="snížená",J399,0)</f>
        <v>0</v>
      </c>
      <c r="BG399" s="193">
        <f>IF(N399="zákl. přenesená",J399,0)</f>
        <v>0</v>
      </c>
      <c r="BH399" s="193">
        <f>IF(N399="sníž. přenesená",J399,0)</f>
        <v>0</v>
      </c>
      <c r="BI399" s="193">
        <f>IF(N399="nulová",J399,0)</f>
        <v>0</v>
      </c>
      <c r="BJ399" s="25" t="s">
        <v>84</v>
      </c>
      <c r="BK399" s="193">
        <f>ROUND(I399*H399,2)</f>
        <v>0</v>
      </c>
      <c r="BL399" s="25" t="s">
        <v>302</v>
      </c>
      <c r="BM399" s="25" t="s">
        <v>1372</v>
      </c>
    </row>
    <row r="400" spans="2:65" s="1" customFormat="1" ht="27">
      <c r="B400" s="42"/>
      <c r="D400" s="194" t="s">
        <v>156</v>
      </c>
      <c r="F400" s="195" t="s">
        <v>1373</v>
      </c>
      <c r="I400" s="196"/>
      <c r="L400" s="42"/>
      <c r="M400" s="197"/>
      <c r="N400" s="43"/>
      <c r="O400" s="43"/>
      <c r="P400" s="43"/>
      <c r="Q400" s="43"/>
      <c r="R400" s="43"/>
      <c r="S400" s="43"/>
      <c r="T400" s="71"/>
      <c r="AT400" s="25" t="s">
        <v>156</v>
      </c>
      <c r="AU400" s="25" t="s">
        <v>89</v>
      </c>
    </row>
    <row r="401" spans="2:65" s="13" customFormat="1" ht="13.5">
      <c r="B401" s="208"/>
      <c r="D401" s="194" t="s">
        <v>223</v>
      </c>
      <c r="E401" s="209" t="s">
        <v>5</v>
      </c>
      <c r="F401" s="210" t="s">
        <v>1356</v>
      </c>
      <c r="H401" s="211">
        <v>3</v>
      </c>
      <c r="I401" s="212"/>
      <c r="L401" s="208"/>
      <c r="M401" s="213"/>
      <c r="N401" s="214"/>
      <c r="O401" s="214"/>
      <c r="P401" s="214"/>
      <c r="Q401" s="214"/>
      <c r="R401" s="214"/>
      <c r="S401" s="214"/>
      <c r="T401" s="215"/>
      <c r="AT401" s="209" t="s">
        <v>223</v>
      </c>
      <c r="AU401" s="209" t="s">
        <v>89</v>
      </c>
      <c r="AV401" s="13" t="s">
        <v>89</v>
      </c>
      <c r="AW401" s="13" t="s">
        <v>40</v>
      </c>
      <c r="AX401" s="13" t="s">
        <v>84</v>
      </c>
      <c r="AY401" s="209" t="s">
        <v>149</v>
      </c>
    </row>
    <row r="402" spans="2:65" s="1" customFormat="1" ht="16.5" customHeight="1">
      <c r="B402" s="181"/>
      <c r="C402" s="182" t="s">
        <v>1374</v>
      </c>
      <c r="D402" s="182" t="s">
        <v>151</v>
      </c>
      <c r="E402" s="183" t="s">
        <v>1375</v>
      </c>
      <c r="F402" s="184" t="s">
        <v>1376</v>
      </c>
      <c r="G402" s="185" t="s">
        <v>373</v>
      </c>
      <c r="H402" s="186">
        <v>2</v>
      </c>
      <c r="I402" s="187"/>
      <c r="J402" s="188">
        <f>ROUND(I402*H402,2)</f>
        <v>0</v>
      </c>
      <c r="K402" s="184" t="s">
        <v>220</v>
      </c>
      <c r="L402" s="42"/>
      <c r="M402" s="189" t="s">
        <v>5</v>
      </c>
      <c r="N402" s="190" t="s">
        <v>48</v>
      </c>
      <c r="O402" s="43"/>
      <c r="P402" s="191">
        <f>O402*H402</f>
        <v>0</v>
      </c>
      <c r="Q402" s="191">
        <v>1.72E-3</v>
      </c>
      <c r="R402" s="191">
        <f>Q402*H402</f>
        <v>3.4399999999999999E-3</v>
      </c>
      <c r="S402" s="191">
        <v>0</v>
      </c>
      <c r="T402" s="192">
        <f>S402*H402</f>
        <v>0</v>
      </c>
      <c r="AR402" s="25" t="s">
        <v>302</v>
      </c>
      <c r="AT402" s="25" t="s">
        <v>151</v>
      </c>
      <c r="AU402" s="25" t="s">
        <v>89</v>
      </c>
      <c r="AY402" s="25" t="s">
        <v>149</v>
      </c>
      <c r="BE402" s="193">
        <f>IF(N402="základní",J402,0)</f>
        <v>0</v>
      </c>
      <c r="BF402" s="193">
        <f>IF(N402="snížená",J402,0)</f>
        <v>0</v>
      </c>
      <c r="BG402" s="193">
        <f>IF(N402="zákl. přenesená",J402,0)</f>
        <v>0</v>
      </c>
      <c r="BH402" s="193">
        <f>IF(N402="sníž. přenesená",J402,0)</f>
        <v>0</v>
      </c>
      <c r="BI402" s="193">
        <f>IF(N402="nulová",J402,0)</f>
        <v>0</v>
      </c>
      <c r="BJ402" s="25" t="s">
        <v>84</v>
      </c>
      <c r="BK402" s="193">
        <f>ROUND(I402*H402,2)</f>
        <v>0</v>
      </c>
      <c r="BL402" s="25" t="s">
        <v>302</v>
      </c>
      <c r="BM402" s="25" t="s">
        <v>1377</v>
      </c>
    </row>
    <row r="403" spans="2:65" s="1" customFormat="1" ht="40.5">
      <c r="B403" s="42"/>
      <c r="D403" s="194" t="s">
        <v>156</v>
      </c>
      <c r="F403" s="195" t="s">
        <v>1378</v>
      </c>
      <c r="I403" s="196"/>
      <c r="L403" s="42"/>
      <c r="M403" s="197"/>
      <c r="N403" s="43"/>
      <c r="O403" s="43"/>
      <c r="P403" s="43"/>
      <c r="Q403" s="43"/>
      <c r="R403" s="43"/>
      <c r="S403" s="43"/>
      <c r="T403" s="71"/>
      <c r="AT403" s="25" t="s">
        <v>156</v>
      </c>
      <c r="AU403" s="25" t="s">
        <v>89</v>
      </c>
    </row>
    <row r="404" spans="2:65" s="1" customFormat="1" ht="16.5" customHeight="1">
      <c r="B404" s="181"/>
      <c r="C404" s="182" t="s">
        <v>1379</v>
      </c>
      <c r="D404" s="182" t="s">
        <v>151</v>
      </c>
      <c r="E404" s="183" t="s">
        <v>1380</v>
      </c>
      <c r="F404" s="184" t="s">
        <v>1381</v>
      </c>
      <c r="G404" s="185" t="s">
        <v>373</v>
      </c>
      <c r="H404" s="186">
        <v>1</v>
      </c>
      <c r="I404" s="187"/>
      <c r="J404" s="188">
        <f>ROUND(I404*H404,2)</f>
        <v>0</v>
      </c>
      <c r="K404" s="184" t="s">
        <v>220</v>
      </c>
      <c r="L404" s="42"/>
      <c r="M404" s="189" t="s">
        <v>5</v>
      </c>
      <c r="N404" s="190" t="s">
        <v>48</v>
      </c>
      <c r="O404" s="43"/>
      <c r="P404" s="191">
        <f>O404*H404</f>
        <v>0</v>
      </c>
      <c r="Q404" s="191">
        <v>3.7699999999999999E-3</v>
      </c>
      <c r="R404" s="191">
        <f>Q404*H404</f>
        <v>3.7699999999999999E-3</v>
      </c>
      <c r="S404" s="191">
        <v>0</v>
      </c>
      <c r="T404" s="192">
        <f>S404*H404</f>
        <v>0</v>
      </c>
      <c r="AR404" s="25" t="s">
        <v>302</v>
      </c>
      <c r="AT404" s="25" t="s">
        <v>151</v>
      </c>
      <c r="AU404" s="25" t="s">
        <v>89</v>
      </c>
      <c r="AY404" s="25" t="s">
        <v>149</v>
      </c>
      <c r="BE404" s="193">
        <f>IF(N404="základní",J404,0)</f>
        <v>0</v>
      </c>
      <c r="BF404" s="193">
        <f>IF(N404="snížená",J404,0)</f>
        <v>0</v>
      </c>
      <c r="BG404" s="193">
        <f>IF(N404="zákl. přenesená",J404,0)</f>
        <v>0</v>
      </c>
      <c r="BH404" s="193">
        <f>IF(N404="sníž. přenesená",J404,0)</f>
        <v>0</v>
      </c>
      <c r="BI404" s="193">
        <f>IF(N404="nulová",J404,0)</f>
        <v>0</v>
      </c>
      <c r="BJ404" s="25" t="s">
        <v>84</v>
      </c>
      <c r="BK404" s="193">
        <f>ROUND(I404*H404,2)</f>
        <v>0</v>
      </c>
      <c r="BL404" s="25" t="s">
        <v>302</v>
      </c>
      <c r="BM404" s="25" t="s">
        <v>1382</v>
      </c>
    </row>
    <row r="405" spans="2:65" s="1" customFormat="1" ht="40.5">
      <c r="B405" s="42"/>
      <c r="D405" s="194" t="s">
        <v>156</v>
      </c>
      <c r="F405" s="195" t="s">
        <v>1383</v>
      </c>
      <c r="I405" s="196"/>
      <c r="L405" s="42"/>
      <c r="M405" s="197"/>
      <c r="N405" s="43"/>
      <c r="O405" s="43"/>
      <c r="P405" s="43"/>
      <c r="Q405" s="43"/>
      <c r="R405" s="43"/>
      <c r="S405" s="43"/>
      <c r="T405" s="71"/>
      <c r="AT405" s="25" t="s">
        <v>156</v>
      </c>
      <c r="AU405" s="25" t="s">
        <v>89</v>
      </c>
    </row>
    <row r="406" spans="2:65" s="1" customFormat="1" ht="25.5" customHeight="1">
      <c r="B406" s="181"/>
      <c r="C406" s="182" t="s">
        <v>1384</v>
      </c>
      <c r="D406" s="182" t="s">
        <v>151</v>
      </c>
      <c r="E406" s="183" t="s">
        <v>1385</v>
      </c>
      <c r="F406" s="184" t="s">
        <v>1386</v>
      </c>
      <c r="G406" s="185" t="s">
        <v>373</v>
      </c>
      <c r="H406" s="186">
        <v>10</v>
      </c>
      <c r="I406" s="187"/>
      <c r="J406" s="188">
        <f>ROUND(I406*H406,2)</f>
        <v>0</v>
      </c>
      <c r="K406" s="184" t="s">
        <v>220</v>
      </c>
      <c r="L406" s="42"/>
      <c r="M406" s="189" t="s">
        <v>5</v>
      </c>
      <c r="N406" s="190" t="s">
        <v>48</v>
      </c>
      <c r="O406" s="43"/>
      <c r="P406" s="191">
        <f>O406*H406</f>
        <v>0</v>
      </c>
      <c r="Q406" s="191">
        <v>5.2999999999999998E-4</v>
      </c>
      <c r="R406" s="191">
        <f>Q406*H406</f>
        <v>5.3E-3</v>
      </c>
      <c r="S406" s="191">
        <v>0</v>
      </c>
      <c r="T406" s="192">
        <f>S406*H406</f>
        <v>0</v>
      </c>
      <c r="AR406" s="25" t="s">
        <v>302</v>
      </c>
      <c r="AT406" s="25" t="s">
        <v>151</v>
      </c>
      <c r="AU406" s="25" t="s">
        <v>89</v>
      </c>
      <c r="AY406" s="25" t="s">
        <v>149</v>
      </c>
      <c r="BE406" s="193">
        <f>IF(N406="základní",J406,0)</f>
        <v>0</v>
      </c>
      <c r="BF406" s="193">
        <f>IF(N406="snížená",J406,0)</f>
        <v>0</v>
      </c>
      <c r="BG406" s="193">
        <f>IF(N406="zákl. přenesená",J406,0)</f>
        <v>0</v>
      </c>
      <c r="BH406" s="193">
        <f>IF(N406="sníž. přenesená",J406,0)</f>
        <v>0</v>
      </c>
      <c r="BI406" s="193">
        <f>IF(N406="nulová",J406,0)</f>
        <v>0</v>
      </c>
      <c r="BJ406" s="25" t="s">
        <v>84</v>
      </c>
      <c r="BK406" s="193">
        <f>ROUND(I406*H406,2)</f>
        <v>0</v>
      </c>
      <c r="BL406" s="25" t="s">
        <v>302</v>
      </c>
      <c r="BM406" s="25" t="s">
        <v>1387</v>
      </c>
    </row>
    <row r="407" spans="2:65" s="1" customFormat="1" ht="27">
      <c r="B407" s="42"/>
      <c r="D407" s="194" t="s">
        <v>156</v>
      </c>
      <c r="F407" s="195" t="s">
        <v>1388</v>
      </c>
      <c r="I407" s="196"/>
      <c r="L407" s="42"/>
      <c r="M407" s="197"/>
      <c r="N407" s="43"/>
      <c r="O407" s="43"/>
      <c r="P407" s="43"/>
      <c r="Q407" s="43"/>
      <c r="R407" s="43"/>
      <c r="S407" s="43"/>
      <c r="T407" s="71"/>
      <c r="AT407" s="25" t="s">
        <v>156</v>
      </c>
      <c r="AU407" s="25" t="s">
        <v>89</v>
      </c>
    </row>
    <row r="408" spans="2:65" s="13" customFormat="1" ht="13.5">
      <c r="B408" s="208"/>
      <c r="D408" s="194" t="s">
        <v>223</v>
      </c>
      <c r="E408" s="209" t="s">
        <v>5</v>
      </c>
      <c r="F408" s="210" t="s">
        <v>1389</v>
      </c>
      <c r="H408" s="211">
        <v>10</v>
      </c>
      <c r="I408" s="212"/>
      <c r="L408" s="208"/>
      <c r="M408" s="213"/>
      <c r="N408" s="214"/>
      <c r="O408" s="214"/>
      <c r="P408" s="214"/>
      <c r="Q408" s="214"/>
      <c r="R408" s="214"/>
      <c r="S408" s="214"/>
      <c r="T408" s="215"/>
      <c r="AT408" s="209" t="s">
        <v>223</v>
      </c>
      <c r="AU408" s="209" t="s">
        <v>89</v>
      </c>
      <c r="AV408" s="13" t="s">
        <v>89</v>
      </c>
      <c r="AW408" s="13" t="s">
        <v>40</v>
      </c>
      <c r="AX408" s="13" t="s">
        <v>77</v>
      </c>
      <c r="AY408" s="209" t="s">
        <v>149</v>
      </c>
    </row>
    <row r="409" spans="2:65" s="1" customFormat="1" ht="16.5" customHeight="1">
      <c r="B409" s="181"/>
      <c r="C409" s="182" t="s">
        <v>1390</v>
      </c>
      <c r="D409" s="182" t="s">
        <v>151</v>
      </c>
      <c r="E409" s="183" t="s">
        <v>1391</v>
      </c>
      <c r="F409" s="184" t="s">
        <v>1392</v>
      </c>
      <c r="G409" s="185" t="s">
        <v>373</v>
      </c>
      <c r="H409" s="186">
        <v>4</v>
      </c>
      <c r="I409" s="187"/>
      <c r="J409" s="188">
        <f>ROUND(I409*H409,2)</f>
        <v>0</v>
      </c>
      <c r="K409" s="184" t="s">
        <v>220</v>
      </c>
      <c r="L409" s="42"/>
      <c r="M409" s="189" t="s">
        <v>5</v>
      </c>
      <c r="N409" s="190" t="s">
        <v>48</v>
      </c>
      <c r="O409" s="43"/>
      <c r="P409" s="191">
        <f>O409*H409</f>
        <v>0</v>
      </c>
      <c r="Q409" s="191">
        <v>0</v>
      </c>
      <c r="R409" s="191">
        <f>Q409*H409</f>
        <v>0</v>
      </c>
      <c r="S409" s="191">
        <v>1.91E-3</v>
      </c>
      <c r="T409" s="192">
        <f>S409*H409</f>
        <v>7.6400000000000001E-3</v>
      </c>
      <c r="AR409" s="25" t="s">
        <v>302</v>
      </c>
      <c r="AT409" s="25" t="s">
        <v>151</v>
      </c>
      <c r="AU409" s="25" t="s">
        <v>89</v>
      </c>
      <c r="AY409" s="25" t="s">
        <v>149</v>
      </c>
      <c r="BE409" s="193">
        <f>IF(N409="základní",J409,0)</f>
        <v>0</v>
      </c>
      <c r="BF409" s="193">
        <f>IF(N409="snížená",J409,0)</f>
        <v>0</v>
      </c>
      <c r="BG409" s="193">
        <f>IF(N409="zákl. přenesená",J409,0)</f>
        <v>0</v>
      </c>
      <c r="BH409" s="193">
        <f>IF(N409="sníž. přenesená",J409,0)</f>
        <v>0</v>
      </c>
      <c r="BI409" s="193">
        <f>IF(N409="nulová",J409,0)</f>
        <v>0</v>
      </c>
      <c r="BJ409" s="25" t="s">
        <v>84</v>
      </c>
      <c r="BK409" s="193">
        <f>ROUND(I409*H409,2)</f>
        <v>0</v>
      </c>
      <c r="BL409" s="25" t="s">
        <v>302</v>
      </c>
      <c r="BM409" s="25" t="s">
        <v>1393</v>
      </c>
    </row>
    <row r="410" spans="2:65" s="1" customFormat="1" ht="13.5">
      <c r="B410" s="42"/>
      <c r="D410" s="194" t="s">
        <v>156</v>
      </c>
      <c r="F410" s="195" t="s">
        <v>1394</v>
      </c>
      <c r="I410" s="196"/>
      <c r="L410" s="42"/>
      <c r="M410" s="197"/>
      <c r="N410" s="43"/>
      <c r="O410" s="43"/>
      <c r="P410" s="43"/>
      <c r="Q410" s="43"/>
      <c r="R410" s="43"/>
      <c r="S410" s="43"/>
      <c r="T410" s="71"/>
      <c r="AT410" s="25" t="s">
        <v>156</v>
      </c>
      <c r="AU410" s="25" t="s">
        <v>89</v>
      </c>
    </row>
    <row r="411" spans="2:65" s="1" customFormat="1" ht="25.5" customHeight="1">
      <c r="B411" s="181"/>
      <c r="C411" s="182" t="s">
        <v>1395</v>
      </c>
      <c r="D411" s="182" t="s">
        <v>151</v>
      </c>
      <c r="E411" s="183" t="s">
        <v>1396</v>
      </c>
      <c r="F411" s="184" t="s">
        <v>1397</v>
      </c>
      <c r="G411" s="185" t="s">
        <v>373</v>
      </c>
      <c r="H411" s="186">
        <v>5</v>
      </c>
      <c r="I411" s="187"/>
      <c r="J411" s="188">
        <f>ROUND(I411*H411,2)</f>
        <v>0</v>
      </c>
      <c r="K411" s="184" t="s">
        <v>220</v>
      </c>
      <c r="L411" s="42"/>
      <c r="M411" s="189" t="s">
        <v>5</v>
      </c>
      <c r="N411" s="190" t="s">
        <v>48</v>
      </c>
      <c r="O411" s="43"/>
      <c r="P411" s="191">
        <f>O411*H411</f>
        <v>0</v>
      </c>
      <c r="Q411" s="191">
        <v>1.47E-3</v>
      </c>
      <c r="R411" s="191">
        <f>Q411*H411</f>
        <v>7.3499999999999998E-3</v>
      </c>
      <c r="S411" s="191">
        <v>0</v>
      </c>
      <c r="T411" s="192">
        <f>S411*H411</f>
        <v>0</v>
      </c>
      <c r="AR411" s="25" t="s">
        <v>302</v>
      </c>
      <c r="AT411" s="25" t="s">
        <v>151</v>
      </c>
      <c r="AU411" s="25" t="s">
        <v>89</v>
      </c>
      <c r="AY411" s="25" t="s">
        <v>149</v>
      </c>
      <c r="BE411" s="193">
        <f>IF(N411="základní",J411,0)</f>
        <v>0</v>
      </c>
      <c r="BF411" s="193">
        <f>IF(N411="snížená",J411,0)</f>
        <v>0</v>
      </c>
      <c r="BG411" s="193">
        <f>IF(N411="zákl. přenesená",J411,0)</f>
        <v>0</v>
      </c>
      <c r="BH411" s="193">
        <f>IF(N411="sníž. přenesená",J411,0)</f>
        <v>0</v>
      </c>
      <c r="BI411" s="193">
        <f>IF(N411="nulová",J411,0)</f>
        <v>0</v>
      </c>
      <c r="BJ411" s="25" t="s">
        <v>84</v>
      </c>
      <c r="BK411" s="193">
        <f>ROUND(I411*H411,2)</f>
        <v>0</v>
      </c>
      <c r="BL411" s="25" t="s">
        <v>302</v>
      </c>
      <c r="BM411" s="25" t="s">
        <v>1398</v>
      </c>
    </row>
    <row r="412" spans="2:65" s="1" customFormat="1" ht="27">
      <c r="B412" s="42"/>
      <c r="D412" s="194" t="s">
        <v>156</v>
      </c>
      <c r="F412" s="195" t="s">
        <v>1399</v>
      </c>
      <c r="I412" s="196"/>
      <c r="L412" s="42"/>
      <c r="M412" s="197"/>
      <c r="N412" s="43"/>
      <c r="O412" s="43"/>
      <c r="P412" s="43"/>
      <c r="Q412" s="43"/>
      <c r="R412" s="43"/>
      <c r="S412" s="43"/>
      <c r="T412" s="71"/>
      <c r="AT412" s="25" t="s">
        <v>156</v>
      </c>
      <c r="AU412" s="25" t="s">
        <v>89</v>
      </c>
    </row>
    <row r="413" spans="2:65" s="13" customFormat="1" ht="13.5">
      <c r="B413" s="208"/>
      <c r="D413" s="194" t="s">
        <v>223</v>
      </c>
      <c r="E413" s="209" t="s">
        <v>5</v>
      </c>
      <c r="F413" s="210" t="s">
        <v>1362</v>
      </c>
      <c r="H413" s="211">
        <v>5</v>
      </c>
      <c r="I413" s="212"/>
      <c r="L413" s="208"/>
      <c r="M413" s="213"/>
      <c r="N413" s="214"/>
      <c r="O413" s="214"/>
      <c r="P413" s="214"/>
      <c r="Q413" s="214"/>
      <c r="R413" s="214"/>
      <c r="S413" s="214"/>
      <c r="T413" s="215"/>
      <c r="AT413" s="209" t="s">
        <v>223</v>
      </c>
      <c r="AU413" s="209" t="s">
        <v>89</v>
      </c>
      <c r="AV413" s="13" t="s">
        <v>89</v>
      </c>
      <c r="AW413" s="13" t="s">
        <v>40</v>
      </c>
      <c r="AX413" s="13" t="s">
        <v>77</v>
      </c>
      <c r="AY413" s="209" t="s">
        <v>149</v>
      </c>
    </row>
    <row r="414" spans="2:65" s="1" customFormat="1" ht="16.5" customHeight="1">
      <c r="B414" s="181"/>
      <c r="C414" s="182" t="s">
        <v>1400</v>
      </c>
      <c r="D414" s="182" t="s">
        <v>151</v>
      </c>
      <c r="E414" s="183" t="s">
        <v>1401</v>
      </c>
      <c r="F414" s="184" t="s">
        <v>1402</v>
      </c>
      <c r="G414" s="185" t="s">
        <v>373</v>
      </c>
      <c r="H414" s="186">
        <v>22</v>
      </c>
      <c r="I414" s="187"/>
      <c r="J414" s="188">
        <f>ROUND(I414*H414,2)</f>
        <v>0</v>
      </c>
      <c r="K414" s="184" t="s">
        <v>220</v>
      </c>
      <c r="L414" s="42"/>
      <c r="M414" s="189" t="s">
        <v>5</v>
      </c>
      <c r="N414" s="190" t="s">
        <v>48</v>
      </c>
      <c r="O414" s="43"/>
      <c r="P414" s="191">
        <f>O414*H414</f>
        <v>0</v>
      </c>
      <c r="Q414" s="191">
        <v>2.4000000000000001E-4</v>
      </c>
      <c r="R414" s="191">
        <f>Q414*H414</f>
        <v>5.28E-3</v>
      </c>
      <c r="S414" s="191">
        <v>0</v>
      </c>
      <c r="T414" s="192">
        <f>S414*H414</f>
        <v>0</v>
      </c>
      <c r="AR414" s="25" t="s">
        <v>302</v>
      </c>
      <c r="AT414" s="25" t="s">
        <v>151</v>
      </c>
      <c r="AU414" s="25" t="s">
        <v>89</v>
      </c>
      <c r="AY414" s="25" t="s">
        <v>149</v>
      </c>
      <c r="BE414" s="193">
        <f>IF(N414="základní",J414,0)</f>
        <v>0</v>
      </c>
      <c r="BF414" s="193">
        <f>IF(N414="snížená",J414,0)</f>
        <v>0</v>
      </c>
      <c r="BG414" s="193">
        <f>IF(N414="zákl. přenesená",J414,0)</f>
        <v>0</v>
      </c>
      <c r="BH414" s="193">
        <f>IF(N414="sníž. přenesená",J414,0)</f>
        <v>0</v>
      </c>
      <c r="BI414" s="193">
        <f>IF(N414="nulová",J414,0)</f>
        <v>0</v>
      </c>
      <c r="BJ414" s="25" t="s">
        <v>84</v>
      </c>
      <c r="BK414" s="193">
        <f>ROUND(I414*H414,2)</f>
        <v>0</v>
      </c>
      <c r="BL414" s="25" t="s">
        <v>302</v>
      </c>
      <c r="BM414" s="25" t="s">
        <v>1403</v>
      </c>
    </row>
    <row r="415" spans="2:65" s="1" customFormat="1" ht="13.5">
      <c r="B415" s="42"/>
      <c r="D415" s="194" t="s">
        <v>156</v>
      </c>
      <c r="F415" s="195" t="s">
        <v>1404</v>
      </c>
      <c r="I415" s="196"/>
      <c r="L415" s="42"/>
      <c r="M415" s="197"/>
      <c r="N415" s="43"/>
      <c r="O415" s="43"/>
      <c r="P415" s="43"/>
      <c r="Q415" s="43"/>
      <c r="R415" s="43"/>
      <c r="S415" s="43"/>
      <c r="T415" s="71"/>
      <c r="AT415" s="25" t="s">
        <v>156</v>
      </c>
      <c r="AU415" s="25" t="s">
        <v>89</v>
      </c>
    </row>
    <row r="416" spans="2:65" s="13" customFormat="1" ht="13.5">
      <c r="B416" s="208"/>
      <c r="D416" s="194" t="s">
        <v>223</v>
      </c>
      <c r="E416" s="209" t="s">
        <v>5</v>
      </c>
      <c r="F416" s="210" t="s">
        <v>1405</v>
      </c>
      <c r="H416" s="211">
        <v>22</v>
      </c>
      <c r="I416" s="212"/>
      <c r="L416" s="208"/>
      <c r="M416" s="213"/>
      <c r="N416" s="214"/>
      <c r="O416" s="214"/>
      <c r="P416" s="214"/>
      <c r="Q416" s="214"/>
      <c r="R416" s="214"/>
      <c r="S416" s="214"/>
      <c r="T416" s="215"/>
      <c r="AT416" s="209" t="s">
        <v>223</v>
      </c>
      <c r="AU416" s="209" t="s">
        <v>89</v>
      </c>
      <c r="AV416" s="13" t="s">
        <v>89</v>
      </c>
      <c r="AW416" s="13" t="s">
        <v>40</v>
      </c>
      <c r="AX416" s="13" t="s">
        <v>77</v>
      </c>
      <c r="AY416" s="209" t="s">
        <v>149</v>
      </c>
    </row>
    <row r="417" spans="2:65" s="1" customFormat="1" ht="16.5" customHeight="1">
      <c r="B417" s="181"/>
      <c r="C417" s="182" t="s">
        <v>1406</v>
      </c>
      <c r="D417" s="182" t="s">
        <v>151</v>
      </c>
      <c r="E417" s="183" t="s">
        <v>1407</v>
      </c>
      <c r="F417" s="184" t="s">
        <v>1408</v>
      </c>
      <c r="G417" s="185" t="s">
        <v>373</v>
      </c>
      <c r="H417" s="186">
        <v>8</v>
      </c>
      <c r="I417" s="187"/>
      <c r="J417" s="188">
        <f>ROUND(I417*H417,2)</f>
        <v>0</v>
      </c>
      <c r="K417" s="184" t="s">
        <v>220</v>
      </c>
      <c r="L417" s="42"/>
      <c r="M417" s="189" t="s">
        <v>5</v>
      </c>
      <c r="N417" s="190" t="s">
        <v>48</v>
      </c>
      <c r="O417" s="43"/>
      <c r="P417" s="191">
        <f>O417*H417</f>
        <v>0</v>
      </c>
      <c r="Q417" s="191">
        <v>2.5999999999999998E-4</v>
      </c>
      <c r="R417" s="191">
        <f>Q417*H417</f>
        <v>2.0799999999999998E-3</v>
      </c>
      <c r="S417" s="191">
        <v>0</v>
      </c>
      <c r="T417" s="192">
        <f>S417*H417</f>
        <v>0</v>
      </c>
      <c r="AR417" s="25" t="s">
        <v>302</v>
      </c>
      <c r="AT417" s="25" t="s">
        <v>151</v>
      </c>
      <c r="AU417" s="25" t="s">
        <v>89</v>
      </c>
      <c r="AY417" s="25" t="s">
        <v>149</v>
      </c>
      <c r="BE417" s="193">
        <f>IF(N417="základní",J417,0)</f>
        <v>0</v>
      </c>
      <c r="BF417" s="193">
        <f>IF(N417="snížená",J417,0)</f>
        <v>0</v>
      </c>
      <c r="BG417" s="193">
        <f>IF(N417="zákl. přenesená",J417,0)</f>
        <v>0</v>
      </c>
      <c r="BH417" s="193">
        <f>IF(N417="sníž. přenesená",J417,0)</f>
        <v>0</v>
      </c>
      <c r="BI417" s="193">
        <f>IF(N417="nulová",J417,0)</f>
        <v>0</v>
      </c>
      <c r="BJ417" s="25" t="s">
        <v>84</v>
      </c>
      <c r="BK417" s="193">
        <f>ROUND(I417*H417,2)</f>
        <v>0</v>
      </c>
      <c r="BL417" s="25" t="s">
        <v>302</v>
      </c>
      <c r="BM417" s="25" t="s">
        <v>1409</v>
      </c>
    </row>
    <row r="418" spans="2:65" s="1" customFormat="1" ht="13.5">
      <c r="B418" s="42"/>
      <c r="D418" s="194" t="s">
        <v>156</v>
      </c>
      <c r="F418" s="195" t="s">
        <v>1410</v>
      </c>
      <c r="I418" s="196"/>
      <c r="L418" s="42"/>
      <c r="M418" s="197"/>
      <c r="N418" s="43"/>
      <c r="O418" s="43"/>
      <c r="P418" s="43"/>
      <c r="Q418" s="43"/>
      <c r="R418" s="43"/>
      <c r="S418" s="43"/>
      <c r="T418" s="71"/>
      <c r="AT418" s="25" t="s">
        <v>156</v>
      </c>
      <c r="AU418" s="25" t="s">
        <v>89</v>
      </c>
    </row>
    <row r="419" spans="2:65" s="1" customFormat="1" ht="16.5" customHeight="1">
      <c r="B419" s="181"/>
      <c r="C419" s="224" t="s">
        <v>1411</v>
      </c>
      <c r="D419" s="224" t="s">
        <v>503</v>
      </c>
      <c r="E419" s="225" t="s">
        <v>1412</v>
      </c>
      <c r="F419" s="226" t="s">
        <v>1413</v>
      </c>
      <c r="G419" s="227" t="s">
        <v>373</v>
      </c>
      <c r="H419" s="228">
        <v>254</v>
      </c>
      <c r="I419" s="229"/>
      <c r="J419" s="230">
        <f>ROUND(I419*H419,2)</f>
        <v>0</v>
      </c>
      <c r="K419" s="226" t="s">
        <v>5</v>
      </c>
      <c r="L419" s="231"/>
      <c r="M419" s="232" t="s">
        <v>5</v>
      </c>
      <c r="N419" s="233" t="s">
        <v>48</v>
      </c>
      <c r="O419" s="43"/>
      <c r="P419" s="191">
        <f>O419*H419</f>
        <v>0</v>
      </c>
      <c r="Q419" s="191">
        <v>2.2000000000000001E-4</v>
      </c>
      <c r="R419" s="191">
        <f>Q419*H419</f>
        <v>5.5879999999999999E-2</v>
      </c>
      <c r="S419" s="191">
        <v>0</v>
      </c>
      <c r="T419" s="192">
        <f>S419*H419</f>
        <v>0</v>
      </c>
      <c r="AR419" s="25" t="s">
        <v>429</v>
      </c>
      <c r="AT419" s="25" t="s">
        <v>503</v>
      </c>
      <c r="AU419" s="25" t="s">
        <v>89</v>
      </c>
      <c r="AY419" s="25" t="s">
        <v>149</v>
      </c>
      <c r="BE419" s="193">
        <f>IF(N419="základní",J419,0)</f>
        <v>0</v>
      </c>
      <c r="BF419" s="193">
        <f>IF(N419="snížená",J419,0)</f>
        <v>0</v>
      </c>
      <c r="BG419" s="193">
        <f>IF(N419="zákl. přenesená",J419,0)</f>
        <v>0</v>
      </c>
      <c r="BH419" s="193">
        <f>IF(N419="sníž. přenesená",J419,0)</f>
        <v>0</v>
      </c>
      <c r="BI419" s="193">
        <f>IF(N419="nulová",J419,0)</f>
        <v>0</v>
      </c>
      <c r="BJ419" s="25" t="s">
        <v>84</v>
      </c>
      <c r="BK419" s="193">
        <f>ROUND(I419*H419,2)</f>
        <v>0</v>
      </c>
      <c r="BL419" s="25" t="s">
        <v>302</v>
      </c>
      <c r="BM419" s="25" t="s">
        <v>1414</v>
      </c>
    </row>
    <row r="420" spans="2:65" s="1" customFormat="1" ht="13.5">
      <c r="B420" s="42"/>
      <c r="D420" s="194" t="s">
        <v>156</v>
      </c>
      <c r="F420" s="195" t="s">
        <v>1415</v>
      </c>
      <c r="I420" s="196"/>
      <c r="L420" s="42"/>
      <c r="M420" s="197"/>
      <c r="N420" s="43"/>
      <c r="O420" s="43"/>
      <c r="P420" s="43"/>
      <c r="Q420" s="43"/>
      <c r="R420" s="43"/>
      <c r="S420" s="43"/>
      <c r="T420" s="71"/>
      <c r="AT420" s="25" t="s">
        <v>156</v>
      </c>
      <c r="AU420" s="25" t="s">
        <v>89</v>
      </c>
    </row>
    <row r="421" spans="2:65" s="13" customFormat="1" ht="13.5">
      <c r="B421" s="208"/>
      <c r="D421" s="194" t="s">
        <v>223</v>
      </c>
      <c r="E421" s="209" t="s">
        <v>5</v>
      </c>
      <c r="F421" s="210" t="s">
        <v>1416</v>
      </c>
      <c r="H421" s="211">
        <v>254</v>
      </c>
      <c r="I421" s="212"/>
      <c r="L421" s="208"/>
      <c r="M421" s="213"/>
      <c r="N421" s="214"/>
      <c r="O421" s="214"/>
      <c r="P421" s="214"/>
      <c r="Q421" s="214"/>
      <c r="R421" s="214"/>
      <c r="S421" s="214"/>
      <c r="T421" s="215"/>
      <c r="AT421" s="209" t="s">
        <v>223</v>
      </c>
      <c r="AU421" s="209" t="s">
        <v>89</v>
      </c>
      <c r="AV421" s="13" t="s">
        <v>89</v>
      </c>
      <c r="AW421" s="13" t="s">
        <v>40</v>
      </c>
      <c r="AX421" s="13" t="s">
        <v>84</v>
      </c>
      <c r="AY421" s="209" t="s">
        <v>149</v>
      </c>
    </row>
    <row r="422" spans="2:65" s="1" customFormat="1" ht="25.5" customHeight="1">
      <c r="B422" s="181"/>
      <c r="C422" s="182" t="s">
        <v>1417</v>
      </c>
      <c r="D422" s="182" t="s">
        <v>151</v>
      </c>
      <c r="E422" s="183" t="s">
        <v>1418</v>
      </c>
      <c r="F422" s="184" t="s">
        <v>1419</v>
      </c>
      <c r="G422" s="185" t="s">
        <v>242</v>
      </c>
      <c r="H422" s="186">
        <v>0.41599999999999998</v>
      </c>
      <c r="I422" s="187"/>
      <c r="J422" s="188">
        <f>ROUND(I422*H422,2)</f>
        <v>0</v>
      </c>
      <c r="K422" s="184" t="s">
        <v>220</v>
      </c>
      <c r="L422" s="42"/>
      <c r="M422" s="189" t="s">
        <v>5</v>
      </c>
      <c r="N422" s="190" t="s">
        <v>48</v>
      </c>
      <c r="O422" s="43"/>
      <c r="P422" s="191">
        <f>O422*H422</f>
        <v>0</v>
      </c>
      <c r="Q422" s="191">
        <v>0</v>
      </c>
      <c r="R422" s="191">
        <f>Q422*H422</f>
        <v>0</v>
      </c>
      <c r="S422" s="191">
        <v>0</v>
      </c>
      <c r="T422" s="192">
        <f>S422*H422</f>
        <v>0</v>
      </c>
      <c r="AR422" s="25" t="s">
        <v>302</v>
      </c>
      <c r="AT422" s="25" t="s">
        <v>151</v>
      </c>
      <c r="AU422" s="25" t="s">
        <v>89</v>
      </c>
      <c r="AY422" s="25" t="s">
        <v>149</v>
      </c>
      <c r="BE422" s="193">
        <f>IF(N422="základní",J422,0)</f>
        <v>0</v>
      </c>
      <c r="BF422" s="193">
        <f>IF(N422="snížená",J422,0)</f>
        <v>0</v>
      </c>
      <c r="BG422" s="193">
        <f>IF(N422="zákl. přenesená",J422,0)</f>
        <v>0</v>
      </c>
      <c r="BH422" s="193">
        <f>IF(N422="sníž. přenesená",J422,0)</f>
        <v>0</v>
      </c>
      <c r="BI422" s="193">
        <f>IF(N422="nulová",J422,0)</f>
        <v>0</v>
      </c>
      <c r="BJ422" s="25" t="s">
        <v>84</v>
      </c>
      <c r="BK422" s="193">
        <f>ROUND(I422*H422,2)</f>
        <v>0</v>
      </c>
      <c r="BL422" s="25" t="s">
        <v>302</v>
      </c>
      <c r="BM422" s="25" t="s">
        <v>1420</v>
      </c>
    </row>
    <row r="423" spans="2:65" s="1" customFormat="1" ht="27">
      <c r="B423" s="42"/>
      <c r="D423" s="194" t="s">
        <v>156</v>
      </c>
      <c r="F423" s="195" t="s">
        <v>1421</v>
      </c>
      <c r="I423" s="196"/>
      <c r="L423" s="42"/>
      <c r="M423" s="197"/>
      <c r="N423" s="43"/>
      <c r="O423" s="43"/>
      <c r="P423" s="43"/>
      <c r="Q423" s="43"/>
      <c r="R423" s="43"/>
      <c r="S423" s="43"/>
      <c r="T423" s="71"/>
      <c r="AT423" s="25" t="s">
        <v>156</v>
      </c>
      <c r="AU423" s="25" t="s">
        <v>89</v>
      </c>
    </row>
    <row r="424" spans="2:65" s="1" customFormat="1" ht="16.5" customHeight="1">
      <c r="B424" s="181"/>
      <c r="C424" s="182" t="s">
        <v>1422</v>
      </c>
      <c r="D424" s="182" t="s">
        <v>151</v>
      </c>
      <c r="E424" s="183" t="s">
        <v>1423</v>
      </c>
      <c r="F424" s="184" t="s">
        <v>1424</v>
      </c>
      <c r="G424" s="185" t="s">
        <v>242</v>
      </c>
      <c r="H424" s="186">
        <v>0.48099999999999998</v>
      </c>
      <c r="I424" s="187"/>
      <c r="J424" s="188">
        <f>ROUND(I424*H424,2)</f>
        <v>0</v>
      </c>
      <c r="K424" s="184" t="s">
        <v>220</v>
      </c>
      <c r="L424" s="42"/>
      <c r="M424" s="189" t="s">
        <v>5</v>
      </c>
      <c r="N424" s="190" t="s">
        <v>48</v>
      </c>
      <c r="O424" s="43"/>
      <c r="P424" s="191">
        <f>O424*H424</f>
        <v>0</v>
      </c>
      <c r="Q424" s="191">
        <v>0</v>
      </c>
      <c r="R424" s="191">
        <f>Q424*H424</f>
        <v>0</v>
      </c>
      <c r="S424" s="191">
        <v>0</v>
      </c>
      <c r="T424" s="192">
        <f>S424*H424</f>
        <v>0</v>
      </c>
      <c r="AR424" s="25" t="s">
        <v>302</v>
      </c>
      <c r="AT424" s="25" t="s">
        <v>151</v>
      </c>
      <c r="AU424" s="25" t="s">
        <v>89</v>
      </c>
      <c r="AY424" s="25" t="s">
        <v>149</v>
      </c>
      <c r="BE424" s="193">
        <f>IF(N424="základní",J424,0)</f>
        <v>0</v>
      </c>
      <c r="BF424" s="193">
        <f>IF(N424="snížená",J424,0)</f>
        <v>0</v>
      </c>
      <c r="BG424" s="193">
        <f>IF(N424="zákl. přenesená",J424,0)</f>
        <v>0</v>
      </c>
      <c r="BH424" s="193">
        <f>IF(N424="sníž. přenesená",J424,0)</f>
        <v>0</v>
      </c>
      <c r="BI424" s="193">
        <f>IF(N424="nulová",J424,0)</f>
        <v>0</v>
      </c>
      <c r="BJ424" s="25" t="s">
        <v>84</v>
      </c>
      <c r="BK424" s="193">
        <f>ROUND(I424*H424,2)</f>
        <v>0</v>
      </c>
      <c r="BL424" s="25" t="s">
        <v>302</v>
      </c>
      <c r="BM424" s="25" t="s">
        <v>1425</v>
      </c>
    </row>
    <row r="425" spans="2:65" s="1" customFormat="1" ht="27">
      <c r="B425" s="42"/>
      <c r="D425" s="194" t="s">
        <v>156</v>
      </c>
      <c r="F425" s="195" t="s">
        <v>1426</v>
      </c>
      <c r="I425" s="196"/>
      <c r="L425" s="42"/>
      <c r="M425" s="197"/>
      <c r="N425" s="43"/>
      <c r="O425" s="43"/>
      <c r="P425" s="43"/>
      <c r="Q425" s="43"/>
      <c r="R425" s="43"/>
      <c r="S425" s="43"/>
      <c r="T425" s="71"/>
      <c r="AT425" s="25" t="s">
        <v>156</v>
      </c>
      <c r="AU425" s="25" t="s">
        <v>89</v>
      </c>
    </row>
    <row r="426" spans="2:65" s="11" customFormat="1" ht="29.85" customHeight="1">
      <c r="B426" s="168"/>
      <c r="D426" s="169" t="s">
        <v>76</v>
      </c>
      <c r="E426" s="179" t="s">
        <v>1427</v>
      </c>
      <c r="F426" s="179" t="s">
        <v>1428</v>
      </c>
      <c r="I426" s="171"/>
      <c r="J426" s="180">
        <f>BK426</f>
        <v>0</v>
      </c>
      <c r="L426" s="168"/>
      <c r="M426" s="173"/>
      <c r="N426" s="174"/>
      <c r="O426" s="174"/>
      <c r="P426" s="175">
        <f>SUM(P427:P430)</f>
        <v>0</v>
      </c>
      <c r="Q426" s="174"/>
      <c r="R426" s="175">
        <f>SUM(R427:R430)</f>
        <v>0</v>
      </c>
      <c r="S426" s="174"/>
      <c r="T426" s="176">
        <f>SUM(T427:T430)</f>
        <v>0</v>
      </c>
      <c r="AR426" s="169" t="s">
        <v>89</v>
      </c>
      <c r="AT426" s="177" t="s">
        <v>76</v>
      </c>
      <c r="AU426" s="177" t="s">
        <v>84</v>
      </c>
      <c r="AY426" s="169" t="s">
        <v>149</v>
      </c>
      <c r="BK426" s="178">
        <f>SUM(BK427:BK430)</f>
        <v>0</v>
      </c>
    </row>
    <row r="427" spans="2:65" s="1" customFormat="1" ht="16.5" customHeight="1">
      <c r="B427" s="181"/>
      <c r="C427" s="182" t="s">
        <v>1429</v>
      </c>
      <c r="D427" s="182" t="s">
        <v>151</v>
      </c>
      <c r="E427" s="183" t="s">
        <v>1430</v>
      </c>
      <c r="F427" s="184" t="s">
        <v>1431</v>
      </c>
      <c r="G427" s="185" t="s">
        <v>273</v>
      </c>
      <c r="H427" s="186">
        <v>610</v>
      </c>
      <c r="I427" s="187"/>
      <c r="J427" s="188">
        <f>ROUND(I427*H427,2)</f>
        <v>0</v>
      </c>
      <c r="K427" s="184" t="s">
        <v>220</v>
      </c>
      <c r="L427" s="42"/>
      <c r="M427" s="189" t="s">
        <v>5</v>
      </c>
      <c r="N427" s="190" t="s">
        <v>48</v>
      </c>
      <c r="O427" s="43"/>
      <c r="P427" s="191">
        <f>O427*H427</f>
        <v>0</v>
      </c>
      <c r="Q427" s="191">
        <v>0</v>
      </c>
      <c r="R427" s="191">
        <f>Q427*H427</f>
        <v>0</v>
      </c>
      <c r="S427" s="191">
        <v>0</v>
      </c>
      <c r="T427" s="192">
        <f>S427*H427</f>
        <v>0</v>
      </c>
      <c r="AR427" s="25" t="s">
        <v>302</v>
      </c>
      <c r="AT427" s="25" t="s">
        <v>151</v>
      </c>
      <c r="AU427" s="25" t="s">
        <v>89</v>
      </c>
      <c r="AY427" s="25" t="s">
        <v>149</v>
      </c>
      <c r="BE427" s="193">
        <f>IF(N427="základní",J427,0)</f>
        <v>0</v>
      </c>
      <c r="BF427" s="193">
        <f>IF(N427="snížená",J427,0)</f>
        <v>0</v>
      </c>
      <c r="BG427" s="193">
        <f>IF(N427="zákl. přenesená",J427,0)</f>
        <v>0</v>
      </c>
      <c r="BH427" s="193">
        <f>IF(N427="sníž. přenesená",J427,0)</f>
        <v>0</v>
      </c>
      <c r="BI427" s="193">
        <f>IF(N427="nulová",J427,0)</f>
        <v>0</v>
      </c>
      <c r="BJ427" s="25" t="s">
        <v>84</v>
      </c>
      <c r="BK427" s="193">
        <f>ROUND(I427*H427,2)</f>
        <v>0</v>
      </c>
      <c r="BL427" s="25" t="s">
        <v>302</v>
      </c>
      <c r="BM427" s="25" t="s">
        <v>1432</v>
      </c>
    </row>
    <row r="428" spans="2:65" s="1" customFormat="1" ht="27">
      <c r="B428" s="42"/>
      <c r="D428" s="194" t="s">
        <v>156</v>
      </c>
      <c r="F428" s="195" t="s">
        <v>1433</v>
      </c>
      <c r="I428" s="196"/>
      <c r="L428" s="42"/>
      <c r="M428" s="197"/>
      <c r="N428" s="43"/>
      <c r="O428" s="43"/>
      <c r="P428" s="43"/>
      <c r="Q428" s="43"/>
      <c r="R428" s="43"/>
      <c r="S428" s="43"/>
      <c r="T428" s="71"/>
      <c r="AT428" s="25" t="s">
        <v>156</v>
      </c>
      <c r="AU428" s="25" t="s">
        <v>89</v>
      </c>
    </row>
    <row r="429" spans="2:65" s="1" customFormat="1" ht="16.5" customHeight="1">
      <c r="B429" s="181"/>
      <c r="C429" s="182" t="s">
        <v>1434</v>
      </c>
      <c r="D429" s="182" t="s">
        <v>151</v>
      </c>
      <c r="E429" s="183" t="s">
        <v>1435</v>
      </c>
      <c r="F429" s="184" t="s">
        <v>1436</v>
      </c>
      <c r="G429" s="185" t="s">
        <v>273</v>
      </c>
      <c r="H429" s="186">
        <v>610</v>
      </c>
      <c r="I429" s="187"/>
      <c r="J429" s="188">
        <f>ROUND(I429*H429,2)</f>
        <v>0</v>
      </c>
      <c r="K429" s="184" t="s">
        <v>220</v>
      </c>
      <c r="L429" s="42"/>
      <c r="M429" s="189" t="s">
        <v>5</v>
      </c>
      <c r="N429" s="190" t="s">
        <v>48</v>
      </c>
      <c r="O429" s="43"/>
      <c r="P429" s="191">
        <f>O429*H429</f>
        <v>0</v>
      </c>
      <c r="Q429" s="191">
        <v>0</v>
      </c>
      <c r="R429" s="191">
        <f>Q429*H429</f>
        <v>0</v>
      </c>
      <c r="S429" s="191">
        <v>0</v>
      </c>
      <c r="T429" s="192">
        <f>S429*H429</f>
        <v>0</v>
      </c>
      <c r="AR429" s="25" t="s">
        <v>302</v>
      </c>
      <c r="AT429" s="25" t="s">
        <v>151</v>
      </c>
      <c r="AU429" s="25" t="s">
        <v>89</v>
      </c>
      <c r="AY429" s="25" t="s">
        <v>149</v>
      </c>
      <c r="BE429" s="193">
        <f>IF(N429="základní",J429,0)</f>
        <v>0</v>
      </c>
      <c r="BF429" s="193">
        <f>IF(N429="snížená",J429,0)</f>
        <v>0</v>
      </c>
      <c r="BG429" s="193">
        <f>IF(N429="zákl. přenesená",J429,0)</f>
        <v>0</v>
      </c>
      <c r="BH429" s="193">
        <f>IF(N429="sníž. přenesená",J429,0)</f>
        <v>0</v>
      </c>
      <c r="BI429" s="193">
        <f>IF(N429="nulová",J429,0)</f>
        <v>0</v>
      </c>
      <c r="BJ429" s="25" t="s">
        <v>84</v>
      </c>
      <c r="BK429" s="193">
        <f>ROUND(I429*H429,2)</f>
        <v>0</v>
      </c>
      <c r="BL429" s="25" t="s">
        <v>302</v>
      </c>
      <c r="BM429" s="25" t="s">
        <v>1437</v>
      </c>
    </row>
    <row r="430" spans="2:65" s="1" customFormat="1" ht="13.5">
      <c r="B430" s="42"/>
      <c r="D430" s="194" t="s">
        <v>156</v>
      </c>
      <c r="F430" s="195" t="s">
        <v>1438</v>
      </c>
      <c r="I430" s="196"/>
      <c r="L430" s="42"/>
      <c r="M430" s="197"/>
      <c r="N430" s="43"/>
      <c r="O430" s="43"/>
      <c r="P430" s="43"/>
      <c r="Q430" s="43"/>
      <c r="R430" s="43"/>
      <c r="S430" s="43"/>
      <c r="T430" s="71"/>
      <c r="AT430" s="25" t="s">
        <v>156</v>
      </c>
      <c r="AU430" s="25" t="s">
        <v>89</v>
      </c>
    </row>
    <row r="431" spans="2:65" s="11" customFormat="1" ht="29.85" customHeight="1">
      <c r="B431" s="168"/>
      <c r="D431" s="169" t="s">
        <v>76</v>
      </c>
      <c r="E431" s="179" t="s">
        <v>1439</v>
      </c>
      <c r="F431" s="179" t="s">
        <v>1440</v>
      </c>
      <c r="I431" s="171"/>
      <c r="J431" s="180">
        <f>BK431</f>
        <v>0</v>
      </c>
      <c r="L431" s="168"/>
      <c r="M431" s="173"/>
      <c r="N431" s="174"/>
      <c r="O431" s="174"/>
      <c r="P431" s="175">
        <f>SUM(P432:P444)</f>
        <v>0</v>
      </c>
      <c r="Q431" s="174"/>
      <c r="R431" s="175">
        <f>SUM(R432:R444)</f>
        <v>1.6100000000000003E-2</v>
      </c>
      <c r="S431" s="174"/>
      <c r="T431" s="176">
        <f>SUM(T432:T444)</f>
        <v>0</v>
      </c>
      <c r="AR431" s="169" t="s">
        <v>89</v>
      </c>
      <c r="AT431" s="177" t="s">
        <v>76</v>
      </c>
      <c r="AU431" s="177" t="s">
        <v>84</v>
      </c>
      <c r="AY431" s="169" t="s">
        <v>149</v>
      </c>
      <c r="BK431" s="178">
        <f>SUM(BK432:BK444)</f>
        <v>0</v>
      </c>
    </row>
    <row r="432" spans="2:65" s="1" customFormat="1" ht="16.5" customHeight="1">
      <c r="B432" s="181"/>
      <c r="C432" s="182" t="s">
        <v>1441</v>
      </c>
      <c r="D432" s="182" t="s">
        <v>151</v>
      </c>
      <c r="E432" s="183" t="s">
        <v>1442</v>
      </c>
      <c r="F432" s="184" t="s">
        <v>1443</v>
      </c>
      <c r="G432" s="185" t="s">
        <v>379</v>
      </c>
      <c r="H432" s="186">
        <v>160</v>
      </c>
      <c r="I432" s="187"/>
      <c r="J432" s="188">
        <f>ROUND(I432*H432,2)</f>
        <v>0</v>
      </c>
      <c r="K432" s="184" t="s">
        <v>1444</v>
      </c>
      <c r="L432" s="42"/>
      <c r="M432" s="189" t="s">
        <v>5</v>
      </c>
      <c r="N432" s="190" t="s">
        <v>48</v>
      </c>
      <c r="O432" s="43"/>
      <c r="P432" s="191">
        <f>O432*H432</f>
        <v>0</v>
      </c>
      <c r="Q432" s="191">
        <v>0</v>
      </c>
      <c r="R432" s="191">
        <f>Q432*H432</f>
        <v>0</v>
      </c>
      <c r="S432" s="191">
        <v>0</v>
      </c>
      <c r="T432" s="192">
        <f>S432*H432</f>
        <v>0</v>
      </c>
      <c r="AR432" s="25" t="s">
        <v>302</v>
      </c>
      <c r="AT432" s="25" t="s">
        <v>151</v>
      </c>
      <c r="AU432" s="25" t="s">
        <v>89</v>
      </c>
      <c r="AY432" s="25" t="s">
        <v>149</v>
      </c>
      <c r="BE432" s="193">
        <f>IF(N432="základní",J432,0)</f>
        <v>0</v>
      </c>
      <c r="BF432" s="193">
        <f>IF(N432="snížená",J432,0)</f>
        <v>0</v>
      </c>
      <c r="BG432" s="193">
        <f>IF(N432="zákl. přenesená",J432,0)</f>
        <v>0</v>
      </c>
      <c r="BH432" s="193">
        <f>IF(N432="sníž. přenesená",J432,0)</f>
        <v>0</v>
      </c>
      <c r="BI432" s="193">
        <f>IF(N432="nulová",J432,0)</f>
        <v>0</v>
      </c>
      <c r="BJ432" s="25" t="s">
        <v>84</v>
      </c>
      <c r="BK432" s="193">
        <f>ROUND(I432*H432,2)</f>
        <v>0</v>
      </c>
      <c r="BL432" s="25" t="s">
        <v>302</v>
      </c>
      <c r="BM432" s="25" t="s">
        <v>1445</v>
      </c>
    </row>
    <row r="433" spans="2:65" s="1" customFormat="1" ht="13.5">
      <c r="B433" s="42"/>
      <c r="D433" s="194" t="s">
        <v>156</v>
      </c>
      <c r="F433" s="195" t="s">
        <v>1446</v>
      </c>
      <c r="I433" s="196"/>
      <c r="L433" s="42"/>
      <c r="M433" s="197"/>
      <c r="N433" s="43"/>
      <c r="O433" s="43"/>
      <c r="P433" s="43"/>
      <c r="Q433" s="43"/>
      <c r="R433" s="43"/>
      <c r="S433" s="43"/>
      <c r="T433" s="71"/>
      <c r="AT433" s="25" t="s">
        <v>156</v>
      </c>
      <c r="AU433" s="25" t="s">
        <v>89</v>
      </c>
    </row>
    <row r="434" spans="2:65" s="1" customFormat="1" ht="16.5" customHeight="1">
      <c r="B434" s="181"/>
      <c r="C434" s="182" t="s">
        <v>1447</v>
      </c>
      <c r="D434" s="182" t="s">
        <v>151</v>
      </c>
      <c r="E434" s="183" t="s">
        <v>1448</v>
      </c>
      <c r="F434" s="184" t="s">
        <v>1449</v>
      </c>
      <c r="G434" s="185" t="s">
        <v>379</v>
      </c>
      <c r="H434" s="186">
        <v>60</v>
      </c>
      <c r="I434" s="187"/>
      <c r="J434" s="188">
        <f>ROUND(I434*H434,2)</f>
        <v>0</v>
      </c>
      <c r="K434" s="184" t="s">
        <v>1444</v>
      </c>
      <c r="L434" s="42"/>
      <c r="M434" s="189" t="s">
        <v>5</v>
      </c>
      <c r="N434" s="190" t="s">
        <v>48</v>
      </c>
      <c r="O434" s="43"/>
      <c r="P434" s="191">
        <f>O434*H434</f>
        <v>0</v>
      </c>
      <c r="Q434" s="191">
        <v>0</v>
      </c>
      <c r="R434" s="191">
        <f>Q434*H434</f>
        <v>0</v>
      </c>
      <c r="S434" s="191">
        <v>0</v>
      </c>
      <c r="T434" s="192">
        <f>S434*H434</f>
        <v>0</v>
      </c>
      <c r="AR434" s="25" t="s">
        <v>302</v>
      </c>
      <c r="AT434" s="25" t="s">
        <v>151</v>
      </c>
      <c r="AU434" s="25" t="s">
        <v>89</v>
      </c>
      <c r="AY434" s="25" t="s">
        <v>149</v>
      </c>
      <c r="BE434" s="193">
        <f>IF(N434="základní",J434,0)</f>
        <v>0</v>
      </c>
      <c r="BF434" s="193">
        <f>IF(N434="snížená",J434,0)</f>
        <v>0</v>
      </c>
      <c r="BG434" s="193">
        <f>IF(N434="zákl. přenesená",J434,0)</f>
        <v>0</v>
      </c>
      <c r="BH434" s="193">
        <f>IF(N434="sníž. přenesená",J434,0)</f>
        <v>0</v>
      </c>
      <c r="BI434" s="193">
        <f>IF(N434="nulová",J434,0)</f>
        <v>0</v>
      </c>
      <c r="BJ434" s="25" t="s">
        <v>84</v>
      </c>
      <c r="BK434" s="193">
        <f>ROUND(I434*H434,2)</f>
        <v>0</v>
      </c>
      <c r="BL434" s="25" t="s">
        <v>302</v>
      </c>
      <c r="BM434" s="25" t="s">
        <v>1450</v>
      </c>
    </row>
    <row r="435" spans="2:65" s="1" customFormat="1" ht="13.5">
      <c r="B435" s="42"/>
      <c r="D435" s="194" t="s">
        <v>156</v>
      </c>
      <c r="F435" s="195" t="s">
        <v>1451</v>
      </c>
      <c r="I435" s="196"/>
      <c r="L435" s="42"/>
      <c r="M435" s="197"/>
      <c r="N435" s="43"/>
      <c r="O435" s="43"/>
      <c r="P435" s="43"/>
      <c r="Q435" s="43"/>
      <c r="R435" s="43"/>
      <c r="S435" s="43"/>
      <c r="T435" s="71"/>
      <c r="AT435" s="25" t="s">
        <v>156</v>
      </c>
      <c r="AU435" s="25" t="s">
        <v>89</v>
      </c>
    </row>
    <row r="436" spans="2:65" s="1" customFormat="1" ht="16.5" customHeight="1">
      <c r="B436" s="181"/>
      <c r="C436" s="182" t="s">
        <v>1452</v>
      </c>
      <c r="D436" s="182" t="s">
        <v>151</v>
      </c>
      <c r="E436" s="183" t="s">
        <v>1453</v>
      </c>
      <c r="F436" s="184" t="s">
        <v>1454</v>
      </c>
      <c r="G436" s="185" t="s">
        <v>379</v>
      </c>
      <c r="H436" s="186">
        <v>227</v>
      </c>
      <c r="I436" s="187"/>
      <c r="J436" s="188">
        <f>ROUND(I436*H436,2)</f>
        <v>0</v>
      </c>
      <c r="K436" s="184" t="s">
        <v>220</v>
      </c>
      <c r="L436" s="42"/>
      <c r="M436" s="189" t="s">
        <v>5</v>
      </c>
      <c r="N436" s="190" t="s">
        <v>48</v>
      </c>
      <c r="O436" s="43"/>
      <c r="P436" s="191">
        <f>O436*H436</f>
        <v>0</v>
      </c>
      <c r="Q436" s="191">
        <v>2.0000000000000002E-5</v>
      </c>
      <c r="R436" s="191">
        <f>Q436*H436</f>
        <v>4.5400000000000006E-3</v>
      </c>
      <c r="S436" s="191">
        <v>0</v>
      </c>
      <c r="T436" s="192">
        <f>S436*H436</f>
        <v>0</v>
      </c>
      <c r="AR436" s="25" t="s">
        <v>302</v>
      </c>
      <c r="AT436" s="25" t="s">
        <v>151</v>
      </c>
      <c r="AU436" s="25" t="s">
        <v>89</v>
      </c>
      <c r="AY436" s="25" t="s">
        <v>149</v>
      </c>
      <c r="BE436" s="193">
        <f>IF(N436="základní",J436,0)</f>
        <v>0</v>
      </c>
      <c r="BF436" s="193">
        <f>IF(N436="snížená",J436,0)</f>
        <v>0</v>
      </c>
      <c r="BG436" s="193">
        <f>IF(N436="zákl. přenesená",J436,0)</f>
        <v>0</v>
      </c>
      <c r="BH436" s="193">
        <f>IF(N436="sníž. přenesená",J436,0)</f>
        <v>0</v>
      </c>
      <c r="BI436" s="193">
        <f>IF(N436="nulová",J436,0)</f>
        <v>0</v>
      </c>
      <c r="BJ436" s="25" t="s">
        <v>84</v>
      </c>
      <c r="BK436" s="193">
        <f>ROUND(I436*H436,2)</f>
        <v>0</v>
      </c>
      <c r="BL436" s="25" t="s">
        <v>302</v>
      </c>
      <c r="BM436" s="25" t="s">
        <v>1455</v>
      </c>
    </row>
    <row r="437" spans="2:65" s="1" customFormat="1" ht="27">
      <c r="B437" s="42"/>
      <c r="D437" s="194" t="s">
        <v>156</v>
      </c>
      <c r="F437" s="195" t="s">
        <v>1456</v>
      </c>
      <c r="I437" s="196"/>
      <c r="L437" s="42"/>
      <c r="M437" s="197"/>
      <c r="N437" s="43"/>
      <c r="O437" s="43"/>
      <c r="P437" s="43"/>
      <c r="Q437" s="43"/>
      <c r="R437" s="43"/>
      <c r="S437" s="43"/>
      <c r="T437" s="71"/>
      <c r="AT437" s="25" t="s">
        <v>156</v>
      </c>
      <c r="AU437" s="25" t="s">
        <v>89</v>
      </c>
    </row>
    <row r="438" spans="2:65" s="13" customFormat="1" ht="13.5">
      <c r="B438" s="208"/>
      <c r="D438" s="194" t="s">
        <v>223</v>
      </c>
      <c r="E438" s="209" t="s">
        <v>5</v>
      </c>
      <c r="F438" s="210" t="s">
        <v>737</v>
      </c>
      <c r="H438" s="211">
        <v>227</v>
      </c>
      <c r="I438" s="212"/>
      <c r="L438" s="208"/>
      <c r="M438" s="213"/>
      <c r="N438" s="214"/>
      <c r="O438" s="214"/>
      <c r="P438" s="214"/>
      <c r="Q438" s="214"/>
      <c r="R438" s="214"/>
      <c r="S438" s="214"/>
      <c r="T438" s="215"/>
      <c r="AT438" s="209" t="s">
        <v>223</v>
      </c>
      <c r="AU438" s="209" t="s">
        <v>89</v>
      </c>
      <c r="AV438" s="13" t="s">
        <v>89</v>
      </c>
      <c r="AW438" s="13" t="s">
        <v>40</v>
      </c>
      <c r="AX438" s="13" t="s">
        <v>84</v>
      </c>
      <c r="AY438" s="209" t="s">
        <v>149</v>
      </c>
    </row>
    <row r="439" spans="2:65" s="1" customFormat="1" ht="16.5" customHeight="1">
      <c r="B439" s="181"/>
      <c r="C439" s="182" t="s">
        <v>1457</v>
      </c>
      <c r="D439" s="182" t="s">
        <v>151</v>
      </c>
      <c r="E439" s="183" t="s">
        <v>1458</v>
      </c>
      <c r="F439" s="184" t="s">
        <v>1459</v>
      </c>
      <c r="G439" s="185" t="s">
        <v>379</v>
      </c>
      <c r="H439" s="186">
        <v>78</v>
      </c>
      <c r="I439" s="187"/>
      <c r="J439" s="188">
        <f>ROUND(I439*H439,2)</f>
        <v>0</v>
      </c>
      <c r="K439" s="184" t="s">
        <v>220</v>
      </c>
      <c r="L439" s="42"/>
      <c r="M439" s="189" t="s">
        <v>5</v>
      </c>
      <c r="N439" s="190" t="s">
        <v>48</v>
      </c>
      <c r="O439" s="43"/>
      <c r="P439" s="191">
        <f>O439*H439</f>
        <v>0</v>
      </c>
      <c r="Q439" s="191">
        <v>5.0000000000000002E-5</v>
      </c>
      <c r="R439" s="191">
        <f>Q439*H439</f>
        <v>3.9000000000000003E-3</v>
      </c>
      <c r="S439" s="191">
        <v>0</v>
      </c>
      <c r="T439" s="192">
        <f>S439*H439</f>
        <v>0</v>
      </c>
      <c r="AR439" s="25" t="s">
        <v>302</v>
      </c>
      <c r="AT439" s="25" t="s">
        <v>151</v>
      </c>
      <c r="AU439" s="25" t="s">
        <v>89</v>
      </c>
      <c r="AY439" s="25" t="s">
        <v>149</v>
      </c>
      <c r="BE439" s="193">
        <f>IF(N439="základní",J439,0)</f>
        <v>0</v>
      </c>
      <c r="BF439" s="193">
        <f>IF(N439="snížená",J439,0)</f>
        <v>0</v>
      </c>
      <c r="BG439" s="193">
        <f>IF(N439="zákl. přenesená",J439,0)</f>
        <v>0</v>
      </c>
      <c r="BH439" s="193">
        <f>IF(N439="sníž. přenesená",J439,0)</f>
        <v>0</v>
      </c>
      <c r="BI439" s="193">
        <f>IF(N439="nulová",J439,0)</f>
        <v>0</v>
      </c>
      <c r="BJ439" s="25" t="s">
        <v>84</v>
      </c>
      <c r="BK439" s="193">
        <f>ROUND(I439*H439,2)</f>
        <v>0</v>
      </c>
      <c r="BL439" s="25" t="s">
        <v>302</v>
      </c>
      <c r="BM439" s="25" t="s">
        <v>1460</v>
      </c>
    </row>
    <row r="440" spans="2:65" s="1" customFormat="1" ht="27">
      <c r="B440" s="42"/>
      <c r="D440" s="194" t="s">
        <v>156</v>
      </c>
      <c r="F440" s="195" t="s">
        <v>1461</v>
      </c>
      <c r="I440" s="196"/>
      <c r="L440" s="42"/>
      <c r="M440" s="197"/>
      <c r="N440" s="43"/>
      <c r="O440" s="43"/>
      <c r="P440" s="43"/>
      <c r="Q440" s="43"/>
      <c r="R440" s="43"/>
      <c r="S440" s="43"/>
      <c r="T440" s="71"/>
      <c r="AT440" s="25" t="s">
        <v>156</v>
      </c>
      <c r="AU440" s="25" t="s">
        <v>89</v>
      </c>
    </row>
    <row r="441" spans="2:65" s="1" customFormat="1" ht="16.5" customHeight="1">
      <c r="B441" s="181"/>
      <c r="C441" s="182" t="s">
        <v>1462</v>
      </c>
      <c r="D441" s="182" t="s">
        <v>151</v>
      </c>
      <c r="E441" s="183" t="s">
        <v>1463</v>
      </c>
      <c r="F441" s="184" t="s">
        <v>1464</v>
      </c>
      <c r="G441" s="185" t="s">
        <v>379</v>
      </c>
      <c r="H441" s="186">
        <v>227</v>
      </c>
      <c r="I441" s="187"/>
      <c r="J441" s="188">
        <f>ROUND(I441*H441,2)</f>
        <v>0</v>
      </c>
      <c r="K441" s="184" t="s">
        <v>220</v>
      </c>
      <c r="L441" s="42"/>
      <c r="M441" s="189" t="s">
        <v>5</v>
      </c>
      <c r="N441" s="190" t="s">
        <v>48</v>
      </c>
      <c r="O441" s="43"/>
      <c r="P441" s="191">
        <f>O441*H441</f>
        <v>0</v>
      </c>
      <c r="Q441" s="191">
        <v>2.0000000000000002E-5</v>
      </c>
      <c r="R441" s="191">
        <f>Q441*H441</f>
        <v>4.5400000000000006E-3</v>
      </c>
      <c r="S441" s="191">
        <v>0</v>
      </c>
      <c r="T441" s="192">
        <f>S441*H441</f>
        <v>0</v>
      </c>
      <c r="AR441" s="25" t="s">
        <v>302</v>
      </c>
      <c r="AT441" s="25" t="s">
        <v>151</v>
      </c>
      <c r="AU441" s="25" t="s">
        <v>89</v>
      </c>
      <c r="AY441" s="25" t="s">
        <v>149</v>
      </c>
      <c r="BE441" s="193">
        <f>IF(N441="základní",J441,0)</f>
        <v>0</v>
      </c>
      <c r="BF441" s="193">
        <f>IF(N441="snížená",J441,0)</f>
        <v>0</v>
      </c>
      <c r="BG441" s="193">
        <f>IF(N441="zákl. přenesená",J441,0)</f>
        <v>0</v>
      </c>
      <c r="BH441" s="193">
        <f>IF(N441="sníž. přenesená",J441,0)</f>
        <v>0</v>
      </c>
      <c r="BI441" s="193">
        <f>IF(N441="nulová",J441,0)</f>
        <v>0</v>
      </c>
      <c r="BJ441" s="25" t="s">
        <v>84</v>
      </c>
      <c r="BK441" s="193">
        <f>ROUND(I441*H441,2)</f>
        <v>0</v>
      </c>
      <c r="BL441" s="25" t="s">
        <v>302</v>
      </c>
      <c r="BM441" s="25" t="s">
        <v>1465</v>
      </c>
    </row>
    <row r="442" spans="2:65" s="1" customFormat="1" ht="27">
      <c r="B442" s="42"/>
      <c r="D442" s="194" t="s">
        <v>156</v>
      </c>
      <c r="F442" s="195" t="s">
        <v>1466</v>
      </c>
      <c r="I442" s="196"/>
      <c r="L442" s="42"/>
      <c r="M442" s="197"/>
      <c r="N442" s="43"/>
      <c r="O442" s="43"/>
      <c r="P442" s="43"/>
      <c r="Q442" s="43"/>
      <c r="R442" s="43"/>
      <c r="S442" s="43"/>
      <c r="T442" s="71"/>
      <c r="AT442" s="25" t="s">
        <v>156</v>
      </c>
      <c r="AU442" s="25" t="s">
        <v>89</v>
      </c>
    </row>
    <row r="443" spans="2:65" s="1" customFormat="1" ht="16.5" customHeight="1">
      <c r="B443" s="181"/>
      <c r="C443" s="182" t="s">
        <v>1467</v>
      </c>
      <c r="D443" s="182" t="s">
        <v>151</v>
      </c>
      <c r="E443" s="183" t="s">
        <v>1468</v>
      </c>
      <c r="F443" s="184" t="s">
        <v>1469</v>
      </c>
      <c r="G443" s="185" t="s">
        <v>379</v>
      </c>
      <c r="H443" s="186">
        <v>78</v>
      </c>
      <c r="I443" s="187"/>
      <c r="J443" s="188">
        <f>ROUND(I443*H443,2)</f>
        <v>0</v>
      </c>
      <c r="K443" s="184" t="s">
        <v>220</v>
      </c>
      <c r="L443" s="42"/>
      <c r="M443" s="189" t="s">
        <v>5</v>
      </c>
      <c r="N443" s="190" t="s">
        <v>48</v>
      </c>
      <c r="O443" s="43"/>
      <c r="P443" s="191">
        <f>O443*H443</f>
        <v>0</v>
      </c>
      <c r="Q443" s="191">
        <v>4.0000000000000003E-5</v>
      </c>
      <c r="R443" s="191">
        <f>Q443*H443</f>
        <v>3.1200000000000004E-3</v>
      </c>
      <c r="S443" s="191">
        <v>0</v>
      </c>
      <c r="T443" s="192">
        <f>S443*H443</f>
        <v>0</v>
      </c>
      <c r="AR443" s="25" t="s">
        <v>302</v>
      </c>
      <c r="AT443" s="25" t="s">
        <v>151</v>
      </c>
      <c r="AU443" s="25" t="s">
        <v>89</v>
      </c>
      <c r="AY443" s="25" t="s">
        <v>149</v>
      </c>
      <c r="BE443" s="193">
        <f>IF(N443="základní",J443,0)</f>
        <v>0</v>
      </c>
      <c r="BF443" s="193">
        <f>IF(N443="snížená",J443,0)</f>
        <v>0</v>
      </c>
      <c r="BG443" s="193">
        <f>IF(N443="zákl. přenesená",J443,0)</f>
        <v>0</v>
      </c>
      <c r="BH443" s="193">
        <f>IF(N443="sníž. přenesená",J443,0)</f>
        <v>0</v>
      </c>
      <c r="BI443" s="193">
        <f>IF(N443="nulová",J443,0)</f>
        <v>0</v>
      </c>
      <c r="BJ443" s="25" t="s">
        <v>84</v>
      </c>
      <c r="BK443" s="193">
        <f>ROUND(I443*H443,2)</f>
        <v>0</v>
      </c>
      <c r="BL443" s="25" t="s">
        <v>302</v>
      </c>
      <c r="BM443" s="25" t="s">
        <v>1470</v>
      </c>
    </row>
    <row r="444" spans="2:65" s="1" customFormat="1" ht="27">
      <c r="B444" s="42"/>
      <c r="D444" s="194" t="s">
        <v>156</v>
      </c>
      <c r="F444" s="195" t="s">
        <v>1471</v>
      </c>
      <c r="I444" s="196"/>
      <c r="L444" s="42"/>
      <c r="M444" s="197"/>
      <c r="N444" s="43"/>
      <c r="O444" s="43"/>
      <c r="P444" s="43"/>
      <c r="Q444" s="43"/>
      <c r="R444" s="43"/>
      <c r="S444" s="43"/>
      <c r="T444" s="71"/>
      <c r="AT444" s="25" t="s">
        <v>156</v>
      </c>
      <c r="AU444" s="25" t="s">
        <v>89</v>
      </c>
    </row>
    <row r="445" spans="2:65" s="11" customFormat="1" ht="37.35" customHeight="1">
      <c r="B445" s="168"/>
      <c r="D445" s="169" t="s">
        <v>76</v>
      </c>
      <c r="E445" s="170" t="s">
        <v>146</v>
      </c>
      <c r="F445" s="170" t="s">
        <v>147</v>
      </c>
      <c r="I445" s="171"/>
      <c r="J445" s="172">
        <f>BK445</f>
        <v>0</v>
      </c>
      <c r="L445" s="168"/>
      <c r="M445" s="173"/>
      <c r="N445" s="174"/>
      <c r="O445" s="174"/>
      <c r="P445" s="175">
        <f>SUM(P446:P458)</f>
        <v>0</v>
      </c>
      <c r="Q445" s="174"/>
      <c r="R445" s="175">
        <f>SUM(R446:R458)</f>
        <v>5.8500000000000002E-3</v>
      </c>
      <c r="S445" s="174"/>
      <c r="T445" s="176">
        <f>SUM(T446:T458)</f>
        <v>0</v>
      </c>
      <c r="AR445" s="169" t="s">
        <v>148</v>
      </c>
      <c r="AT445" s="177" t="s">
        <v>76</v>
      </c>
      <c r="AU445" s="177" t="s">
        <v>77</v>
      </c>
      <c r="AY445" s="169" t="s">
        <v>149</v>
      </c>
      <c r="BK445" s="178">
        <f>SUM(BK446:BK458)</f>
        <v>0</v>
      </c>
    </row>
    <row r="446" spans="2:65" s="1" customFormat="1" ht="25.5" customHeight="1">
      <c r="B446" s="181"/>
      <c r="C446" s="182" t="s">
        <v>1472</v>
      </c>
      <c r="D446" s="182" t="s">
        <v>151</v>
      </c>
      <c r="E446" s="183" t="s">
        <v>1473</v>
      </c>
      <c r="F446" s="184" t="s">
        <v>1474</v>
      </c>
      <c r="G446" s="185" t="s">
        <v>373</v>
      </c>
      <c r="H446" s="186">
        <v>5</v>
      </c>
      <c r="I446" s="187"/>
      <c r="J446" s="188">
        <f>ROUND(I446*H446,2)</f>
        <v>0</v>
      </c>
      <c r="K446" s="184" t="s">
        <v>1444</v>
      </c>
      <c r="L446" s="42"/>
      <c r="M446" s="189" t="s">
        <v>5</v>
      </c>
      <c r="N446" s="190" t="s">
        <v>48</v>
      </c>
      <c r="O446" s="43"/>
      <c r="P446" s="191">
        <f>O446*H446</f>
        <v>0</v>
      </c>
      <c r="Q446" s="191">
        <v>1.17E-3</v>
      </c>
      <c r="R446" s="191">
        <f>Q446*H446</f>
        <v>5.8500000000000002E-3</v>
      </c>
      <c r="S446" s="191">
        <v>0</v>
      </c>
      <c r="T446" s="192">
        <f>S446*H446</f>
        <v>0</v>
      </c>
      <c r="AR446" s="25" t="s">
        <v>302</v>
      </c>
      <c r="AT446" s="25" t="s">
        <v>151</v>
      </c>
      <c r="AU446" s="25" t="s">
        <v>84</v>
      </c>
      <c r="AY446" s="25" t="s">
        <v>149</v>
      </c>
      <c r="BE446" s="193">
        <f>IF(N446="základní",J446,0)</f>
        <v>0</v>
      </c>
      <c r="BF446" s="193">
        <f>IF(N446="snížená",J446,0)</f>
        <v>0</v>
      </c>
      <c r="BG446" s="193">
        <f>IF(N446="zákl. přenesená",J446,0)</f>
        <v>0</v>
      </c>
      <c r="BH446" s="193">
        <f>IF(N446="sníž. přenesená",J446,0)</f>
        <v>0</v>
      </c>
      <c r="BI446" s="193">
        <f>IF(N446="nulová",J446,0)</f>
        <v>0</v>
      </c>
      <c r="BJ446" s="25" t="s">
        <v>84</v>
      </c>
      <c r="BK446" s="193">
        <f>ROUND(I446*H446,2)</f>
        <v>0</v>
      </c>
      <c r="BL446" s="25" t="s">
        <v>302</v>
      </c>
      <c r="BM446" s="25" t="s">
        <v>1475</v>
      </c>
    </row>
    <row r="447" spans="2:65" s="1" customFormat="1" ht="40.5">
      <c r="B447" s="42"/>
      <c r="D447" s="194" t="s">
        <v>156</v>
      </c>
      <c r="F447" s="195" t="s">
        <v>1476</v>
      </c>
      <c r="I447" s="196"/>
      <c r="L447" s="42"/>
      <c r="M447" s="197"/>
      <c r="N447" s="43"/>
      <c r="O447" s="43"/>
      <c r="P447" s="43"/>
      <c r="Q447" s="43"/>
      <c r="R447" s="43"/>
      <c r="S447" s="43"/>
      <c r="T447" s="71"/>
      <c r="AT447" s="25" t="s">
        <v>156</v>
      </c>
      <c r="AU447" s="25" t="s">
        <v>84</v>
      </c>
    </row>
    <row r="448" spans="2:65" s="1" customFormat="1" ht="16.5" customHeight="1">
      <c r="B448" s="181"/>
      <c r="C448" s="182" t="s">
        <v>1477</v>
      </c>
      <c r="D448" s="182" t="s">
        <v>151</v>
      </c>
      <c r="E448" s="183" t="s">
        <v>1478</v>
      </c>
      <c r="F448" s="184" t="s">
        <v>1479</v>
      </c>
      <c r="G448" s="185" t="s">
        <v>1480</v>
      </c>
      <c r="H448" s="186">
        <v>8</v>
      </c>
      <c r="I448" s="187"/>
      <c r="J448" s="188">
        <f>ROUND(I448*H448,2)</f>
        <v>0</v>
      </c>
      <c r="K448" s="184" t="s">
        <v>5</v>
      </c>
      <c r="L448" s="42"/>
      <c r="M448" s="189" t="s">
        <v>5</v>
      </c>
      <c r="N448" s="190" t="s">
        <v>48</v>
      </c>
      <c r="O448" s="43"/>
      <c r="P448" s="191">
        <f>O448*H448</f>
        <v>0</v>
      </c>
      <c r="Q448" s="191">
        <v>0</v>
      </c>
      <c r="R448" s="191">
        <f>Q448*H448</f>
        <v>0</v>
      </c>
      <c r="S448" s="191">
        <v>0</v>
      </c>
      <c r="T448" s="192">
        <f>S448*H448</f>
        <v>0</v>
      </c>
      <c r="AR448" s="25" t="s">
        <v>1481</v>
      </c>
      <c r="AT448" s="25" t="s">
        <v>151</v>
      </c>
      <c r="AU448" s="25" t="s">
        <v>84</v>
      </c>
      <c r="AY448" s="25" t="s">
        <v>149</v>
      </c>
      <c r="BE448" s="193">
        <f>IF(N448="základní",J448,0)</f>
        <v>0</v>
      </c>
      <c r="BF448" s="193">
        <f>IF(N448="snížená",J448,0)</f>
        <v>0</v>
      </c>
      <c r="BG448" s="193">
        <f>IF(N448="zákl. přenesená",J448,0)</f>
        <v>0</v>
      </c>
      <c r="BH448" s="193">
        <f>IF(N448="sníž. přenesená",J448,0)</f>
        <v>0</v>
      </c>
      <c r="BI448" s="193">
        <f>IF(N448="nulová",J448,0)</f>
        <v>0</v>
      </c>
      <c r="BJ448" s="25" t="s">
        <v>84</v>
      </c>
      <c r="BK448" s="193">
        <f>ROUND(I448*H448,2)</f>
        <v>0</v>
      </c>
      <c r="BL448" s="25" t="s">
        <v>1481</v>
      </c>
      <c r="BM448" s="25" t="s">
        <v>1482</v>
      </c>
    </row>
    <row r="449" spans="2:65" s="1" customFormat="1" ht="13.5">
      <c r="B449" s="42"/>
      <c r="D449" s="194" t="s">
        <v>156</v>
      </c>
      <c r="F449" s="195" t="s">
        <v>1479</v>
      </c>
      <c r="I449" s="196"/>
      <c r="L449" s="42"/>
      <c r="M449" s="197"/>
      <c r="N449" s="43"/>
      <c r="O449" s="43"/>
      <c r="P449" s="43"/>
      <c r="Q449" s="43"/>
      <c r="R449" s="43"/>
      <c r="S449" s="43"/>
      <c r="T449" s="71"/>
      <c r="AT449" s="25" t="s">
        <v>156</v>
      </c>
      <c r="AU449" s="25" t="s">
        <v>84</v>
      </c>
    </row>
    <row r="450" spans="2:65" s="1" customFormat="1" ht="16.5" customHeight="1">
      <c r="B450" s="181"/>
      <c r="C450" s="182" t="s">
        <v>1483</v>
      </c>
      <c r="D450" s="182" t="s">
        <v>151</v>
      </c>
      <c r="E450" s="183" t="s">
        <v>1484</v>
      </c>
      <c r="F450" s="184" t="s">
        <v>1485</v>
      </c>
      <c r="G450" s="185" t="s">
        <v>1480</v>
      </c>
      <c r="H450" s="186">
        <v>6</v>
      </c>
      <c r="I450" s="187"/>
      <c r="J450" s="188">
        <f>ROUND(I450*H450,2)</f>
        <v>0</v>
      </c>
      <c r="K450" s="184" t="s">
        <v>5</v>
      </c>
      <c r="L450" s="42"/>
      <c r="M450" s="189" t="s">
        <v>5</v>
      </c>
      <c r="N450" s="190" t="s">
        <v>48</v>
      </c>
      <c r="O450" s="43"/>
      <c r="P450" s="191">
        <f>O450*H450</f>
        <v>0</v>
      </c>
      <c r="Q450" s="191">
        <v>0</v>
      </c>
      <c r="R450" s="191">
        <f>Q450*H450</f>
        <v>0</v>
      </c>
      <c r="S450" s="191">
        <v>0</v>
      </c>
      <c r="T450" s="192">
        <f>S450*H450</f>
        <v>0</v>
      </c>
      <c r="AR450" s="25" t="s">
        <v>1481</v>
      </c>
      <c r="AT450" s="25" t="s">
        <v>151</v>
      </c>
      <c r="AU450" s="25" t="s">
        <v>84</v>
      </c>
      <c r="AY450" s="25" t="s">
        <v>149</v>
      </c>
      <c r="BE450" s="193">
        <f>IF(N450="základní",J450,0)</f>
        <v>0</v>
      </c>
      <c r="BF450" s="193">
        <f>IF(N450="snížená",J450,0)</f>
        <v>0</v>
      </c>
      <c r="BG450" s="193">
        <f>IF(N450="zákl. přenesená",J450,0)</f>
        <v>0</v>
      </c>
      <c r="BH450" s="193">
        <f>IF(N450="sníž. přenesená",J450,0)</f>
        <v>0</v>
      </c>
      <c r="BI450" s="193">
        <f>IF(N450="nulová",J450,0)</f>
        <v>0</v>
      </c>
      <c r="BJ450" s="25" t="s">
        <v>84</v>
      </c>
      <c r="BK450" s="193">
        <f>ROUND(I450*H450,2)</f>
        <v>0</v>
      </c>
      <c r="BL450" s="25" t="s">
        <v>1481</v>
      </c>
      <c r="BM450" s="25" t="s">
        <v>1486</v>
      </c>
    </row>
    <row r="451" spans="2:65" s="1" customFormat="1" ht="13.5">
      <c r="B451" s="42"/>
      <c r="D451" s="194" t="s">
        <v>156</v>
      </c>
      <c r="F451" s="195" t="s">
        <v>1485</v>
      </c>
      <c r="I451" s="196"/>
      <c r="L451" s="42"/>
      <c r="M451" s="197"/>
      <c r="N451" s="43"/>
      <c r="O451" s="43"/>
      <c r="P451" s="43"/>
      <c r="Q451" s="43"/>
      <c r="R451" s="43"/>
      <c r="S451" s="43"/>
      <c r="T451" s="71"/>
      <c r="AT451" s="25" t="s">
        <v>156</v>
      </c>
      <c r="AU451" s="25" t="s">
        <v>84</v>
      </c>
    </row>
    <row r="452" spans="2:65" s="1" customFormat="1" ht="16.5" customHeight="1">
      <c r="B452" s="181"/>
      <c r="C452" s="182" t="s">
        <v>1487</v>
      </c>
      <c r="D452" s="182" t="s">
        <v>151</v>
      </c>
      <c r="E452" s="183" t="s">
        <v>1488</v>
      </c>
      <c r="F452" s="184" t="s">
        <v>1489</v>
      </c>
      <c r="G452" s="185" t="s">
        <v>1480</v>
      </c>
      <c r="H452" s="186">
        <v>6</v>
      </c>
      <c r="I452" s="187"/>
      <c r="J452" s="188">
        <f>ROUND(I452*H452,2)</f>
        <v>0</v>
      </c>
      <c r="K452" s="184" t="s">
        <v>5</v>
      </c>
      <c r="L452" s="42"/>
      <c r="M452" s="189" t="s">
        <v>5</v>
      </c>
      <c r="N452" s="190" t="s">
        <v>48</v>
      </c>
      <c r="O452" s="43"/>
      <c r="P452" s="191">
        <f>O452*H452</f>
        <v>0</v>
      </c>
      <c r="Q452" s="191">
        <v>0</v>
      </c>
      <c r="R452" s="191">
        <f>Q452*H452</f>
        <v>0</v>
      </c>
      <c r="S452" s="191">
        <v>0</v>
      </c>
      <c r="T452" s="192">
        <f>S452*H452</f>
        <v>0</v>
      </c>
      <c r="AR452" s="25" t="s">
        <v>1481</v>
      </c>
      <c r="AT452" s="25" t="s">
        <v>151</v>
      </c>
      <c r="AU452" s="25" t="s">
        <v>84</v>
      </c>
      <c r="AY452" s="25" t="s">
        <v>149</v>
      </c>
      <c r="BE452" s="193">
        <f>IF(N452="základní",J452,0)</f>
        <v>0</v>
      </c>
      <c r="BF452" s="193">
        <f>IF(N452="snížená",J452,0)</f>
        <v>0</v>
      </c>
      <c r="BG452" s="193">
        <f>IF(N452="zákl. přenesená",J452,0)</f>
        <v>0</v>
      </c>
      <c r="BH452" s="193">
        <f>IF(N452="sníž. přenesená",J452,0)</f>
        <v>0</v>
      </c>
      <c r="BI452" s="193">
        <f>IF(N452="nulová",J452,0)</f>
        <v>0</v>
      </c>
      <c r="BJ452" s="25" t="s">
        <v>84</v>
      </c>
      <c r="BK452" s="193">
        <f>ROUND(I452*H452,2)</f>
        <v>0</v>
      </c>
      <c r="BL452" s="25" t="s">
        <v>1481</v>
      </c>
      <c r="BM452" s="25" t="s">
        <v>1490</v>
      </c>
    </row>
    <row r="453" spans="2:65" s="1" customFormat="1" ht="13.5">
      <c r="B453" s="42"/>
      <c r="D453" s="194" t="s">
        <v>156</v>
      </c>
      <c r="F453" s="195" t="s">
        <v>1491</v>
      </c>
      <c r="I453" s="196"/>
      <c r="L453" s="42"/>
      <c r="M453" s="197"/>
      <c r="N453" s="43"/>
      <c r="O453" s="43"/>
      <c r="P453" s="43"/>
      <c r="Q453" s="43"/>
      <c r="R453" s="43"/>
      <c r="S453" s="43"/>
      <c r="T453" s="71"/>
      <c r="AT453" s="25" t="s">
        <v>156</v>
      </c>
      <c r="AU453" s="25" t="s">
        <v>84</v>
      </c>
    </row>
    <row r="454" spans="2:65" s="1" customFormat="1" ht="16.5" customHeight="1">
      <c r="B454" s="181"/>
      <c r="C454" s="182" t="s">
        <v>1492</v>
      </c>
      <c r="D454" s="182" t="s">
        <v>151</v>
      </c>
      <c r="E454" s="183" t="s">
        <v>1493</v>
      </c>
      <c r="F454" s="184" t="s">
        <v>1494</v>
      </c>
      <c r="G454" s="185" t="s">
        <v>154</v>
      </c>
      <c r="H454" s="186">
        <v>1</v>
      </c>
      <c r="I454" s="187"/>
      <c r="J454" s="188">
        <f>ROUND(I454*H454,2)</f>
        <v>0</v>
      </c>
      <c r="K454" s="184" t="s">
        <v>5</v>
      </c>
      <c r="L454" s="42"/>
      <c r="M454" s="189" t="s">
        <v>5</v>
      </c>
      <c r="N454" s="190" t="s">
        <v>48</v>
      </c>
      <c r="O454" s="43"/>
      <c r="P454" s="191">
        <f>O454*H454</f>
        <v>0</v>
      </c>
      <c r="Q454" s="191">
        <v>0</v>
      </c>
      <c r="R454" s="191">
        <f>Q454*H454</f>
        <v>0</v>
      </c>
      <c r="S454" s="191">
        <v>0</v>
      </c>
      <c r="T454" s="192">
        <f>S454*H454</f>
        <v>0</v>
      </c>
      <c r="AR454" s="25" t="s">
        <v>302</v>
      </c>
      <c r="AT454" s="25" t="s">
        <v>151</v>
      </c>
      <c r="AU454" s="25" t="s">
        <v>84</v>
      </c>
      <c r="AY454" s="25" t="s">
        <v>149</v>
      </c>
      <c r="BE454" s="193">
        <f>IF(N454="základní",J454,0)</f>
        <v>0</v>
      </c>
      <c r="BF454" s="193">
        <f>IF(N454="snížená",J454,0)</f>
        <v>0</v>
      </c>
      <c r="BG454" s="193">
        <f>IF(N454="zákl. přenesená",J454,0)</f>
        <v>0</v>
      </c>
      <c r="BH454" s="193">
        <f>IF(N454="sníž. přenesená",J454,0)</f>
        <v>0</v>
      </c>
      <c r="BI454" s="193">
        <f>IF(N454="nulová",J454,0)</f>
        <v>0</v>
      </c>
      <c r="BJ454" s="25" t="s">
        <v>84</v>
      </c>
      <c r="BK454" s="193">
        <f>ROUND(I454*H454,2)</f>
        <v>0</v>
      </c>
      <c r="BL454" s="25" t="s">
        <v>302</v>
      </c>
      <c r="BM454" s="25" t="s">
        <v>1495</v>
      </c>
    </row>
    <row r="455" spans="2:65" s="1" customFormat="1" ht="13.5">
      <c r="B455" s="42"/>
      <c r="D455" s="194" t="s">
        <v>156</v>
      </c>
      <c r="F455" s="195" t="s">
        <v>1494</v>
      </c>
      <c r="I455" s="196"/>
      <c r="L455" s="42"/>
      <c r="M455" s="197"/>
      <c r="N455" s="43"/>
      <c r="O455" s="43"/>
      <c r="P455" s="43"/>
      <c r="Q455" s="43"/>
      <c r="R455" s="43"/>
      <c r="S455" s="43"/>
      <c r="T455" s="71"/>
      <c r="AT455" s="25" t="s">
        <v>156</v>
      </c>
      <c r="AU455" s="25" t="s">
        <v>84</v>
      </c>
    </row>
    <row r="456" spans="2:65" s="1" customFormat="1" ht="16.5" customHeight="1">
      <c r="B456" s="181"/>
      <c r="C456" s="182" t="s">
        <v>1496</v>
      </c>
      <c r="D456" s="182" t="s">
        <v>151</v>
      </c>
      <c r="E456" s="183" t="s">
        <v>1497</v>
      </c>
      <c r="F456" s="184" t="s">
        <v>1498</v>
      </c>
      <c r="G456" s="185" t="s">
        <v>1480</v>
      </c>
      <c r="H456" s="186">
        <v>12</v>
      </c>
      <c r="I456" s="187"/>
      <c r="J456" s="188">
        <f>ROUND(I456*H456,2)</f>
        <v>0</v>
      </c>
      <c r="K456" s="184" t="s">
        <v>5</v>
      </c>
      <c r="L456" s="42"/>
      <c r="M456" s="189" t="s">
        <v>5</v>
      </c>
      <c r="N456" s="190" t="s">
        <v>48</v>
      </c>
      <c r="O456" s="43"/>
      <c r="P456" s="191">
        <f>O456*H456</f>
        <v>0</v>
      </c>
      <c r="Q456" s="191">
        <v>0</v>
      </c>
      <c r="R456" s="191">
        <f>Q456*H456</f>
        <v>0</v>
      </c>
      <c r="S456" s="191">
        <v>0</v>
      </c>
      <c r="T456" s="192">
        <f>S456*H456</f>
        <v>0</v>
      </c>
      <c r="AR456" s="25" t="s">
        <v>1481</v>
      </c>
      <c r="AT456" s="25" t="s">
        <v>151</v>
      </c>
      <c r="AU456" s="25" t="s">
        <v>84</v>
      </c>
      <c r="AY456" s="25" t="s">
        <v>149</v>
      </c>
      <c r="BE456" s="193">
        <f>IF(N456="základní",J456,0)</f>
        <v>0</v>
      </c>
      <c r="BF456" s="193">
        <f>IF(N456="snížená",J456,0)</f>
        <v>0</v>
      </c>
      <c r="BG456" s="193">
        <f>IF(N456="zákl. přenesená",J456,0)</f>
        <v>0</v>
      </c>
      <c r="BH456" s="193">
        <f>IF(N456="sníž. přenesená",J456,0)</f>
        <v>0</v>
      </c>
      <c r="BI456" s="193">
        <f>IF(N456="nulová",J456,0)</f>
        <v>0</v>
      </c>
      <c r="BJ456" s="25" t="s">
        <v>84</v>
      </c>
      <c r="BK456" s="193">
        <f>ROUND(I456*H456,2)</f>
        <v>0</v>
      </c>
      <c r="BL456" s="25" t="s">
        <v>1481</v>
      </c>
      <c r="BM456" s="25" t="s">
        <v>1499</v>
      </c>
    </row>
    <row r="457" spans="2:65" s="1" customFormat="1" ht="13.5">
      <c r="B457" s="42"/>
      <c r="D457" s="194" t="s">
        <v>156</v>
      </c>
      <c r="F457" s="195" t="s">
        <v>1498</v>
      </c>
      <c r="I457" s="196"/>
      <c r="L457" s="42"/>
      <c r="M457" s="197"/>
      <c r="N457" s="43"/>
      <c r="O457" s="43"/>
      <c r="P457" s="43"/>
      <c r="Q457" s="43"/>
      <c r="R457" s="43"/>
      <c r="S457" s="43"/>
      <c r="T457" s="71"/>
      <c r="AT457" s="25" t="s">
        <v>156</v>
      </c>
      <c r="AU457" s="25" t="s">
        <v>84</v>
      </c>
    </row>
    <row r="458" spans="2:65" s="1" customFormat="1" ht="16.5" customHeight="1">
      <c r="B458" s="181"/>
      <c r="C458" s="182" t="s">
        <v>1500</v>
      </c>
      <c r="D458" s="182" t="s">
        <v>151</v>
      </c>
      <c r="E458" s="183" t="s">
        <v>1501</v>
      </c>
      <c r="F458" s="184" t="s">
        <v>1502</v>
      </c>
      <c r="G458" s="185" t="s">
        <v>1480</v>
      </c>
      <c r="H458" s="186">
        <v>24</v>
      </c>
      <c r="I458" s="187"/>
      <c r="J458" s="188">
        <f>ROUND(I458*H458,2)</f>
        <v>0</v>
      </c>
      <c r="K458" s="184" t="s">
        <v>5</v>
      </c>
      <c r="L458" s="42"/>
      <c r="M458" s="189" t="s">
        <v>5</v>
      </c>
      <c r="N458" s="242" t="s">
        <v>48</v>
      </c>
      <c r="O458" s="199"/>
      <c r="P458" s="243">
        <f>O458*H458</f>
        <v>0</v>
      </c>
      <c r="Q458" s="243">
        <v>0</v>
      </c>
      <c r="R458" s="243">
        <f>Q458*H458</f>
        <v>0</v>
      </c>
      <c r="S458" s="243">
        <v>0</v>
      </c>
      <c r="T458" s="244">
        <f>S458*H458</f>
        <v>0</v>
      </c>
      <c r="AR458" s="25" t="s">
        <v>1481</v>
      </c>
      <c r="AT458" s="25" t="s">
        <v>151</v>
      </c>
      <c r="AU458" s="25" t="s">
        <v>84</v>
      </c>
      <c r="AY458" s="25" t="s">
        <v>149</v>
      </c>
      <c r="BE458" s="193">
        <f>IF(N458="základní",J458,0)</f>
        <v>0</v>
      </c>
      <c r="BF458" s="193">
        <f>IF(N458="snížená",J458,0)</f>
        <v>0</v>
      </c>
      <c r="BG458" s="193">
        <f>IF(N458="zákl. přenesená",J458,0)</f>
        <v>0</v>
      </c>
      <c r="BH458" s="193">
        <f>IF(N458="sníž. přenesená",J458,0)</f>
        <v>0</v>
      </c>
      <c r="BI458" s="193">
        <f>IF(N458="nulová",J458,0)</f>
        <v>0</v>
      </c>
      <c r="BJ458" s="25" t="s">
        <v>84</v>
      </c>
      <c r="BK458" s="193">
        <f>ROUND(I458*H458,2)</f>
        <v>0</v>
      </c>
      <c r="BL458" s="25" t="s">
        <v>1481</v>
      </c>
      <c r="BM458" s="25" t="s">
        <v>1503</v>
      </c>
    </row>
    <row r="459" spans="2:65" s="1" customFormat="1" ht="6.95" customHeight="1">
      <c r="B459" s="57"/>
      <c r="C459" s="58"/>
      <c r="D459" s="58"/>
      <c r="E459" s="58"/>
      <c r="F459" s="58"/>
      <c r="G459" s="58"/>
      <c r="H459" s="58"/>
      <c r="I459" s="135"/>
      <c r="J459" s="58"/>
      <c r="K459" s="58"/>
      <c r="L459" s="42"/>
    </row>
  </sheetData>
  <autoFilter ref="C90:K458"/>
  <mergeCells count="13">
    <mergeCell ref="E83:H83"/>
    <mergeCell ref="G1:H1"/>
    <mergeCell ref="L2:V2"/>
    <mergeCell ref="E49:H49"/>
    <mergeCell ref="E51:H51"/>
    <mergeCell ref="J55:J56"/>
    <mergeCell ref="E79:H79"/>
    <mergeCell ref="E81:H81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114</v>
      </c>
      <c r="G1" s="372" t="s">
        <v>115</v>
      </c>
      <c r="H1" s="372"/>
      <c r="I1" s="111"/>
      <c r="J1" s="110" t="s">
        <v>116</v>
      </c>
      <c r="K1" s="109" t="s">
        <v>117</v>
      </c>
      <c r="L1" s="110" t="s">
        <v>118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2" t="s">
        <v>8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5" t="s">
        <v>106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89</v>
      </c>
    </row>
    <row r="4" spans="1:70" ht="36.950000000000003" customHeight="1">
      <c r="B4" s="29"/>
      <c r="C4" s="30"/>
      <c r="D4" s="31" t="s">
        <v>119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16.5" customHeight="1">
      <c r="B7" s="29"/>
      <c r="C7" s="30"/>
      <c r="D7" s="30"/>
      <c r="E7" s="364" t="str">
        <f>'Rekapitulace stavby'!K6</f>
        <v>SPŠ a SOU Pelhřimov – oprava kotelny, ul. Růžová, Pelhřimov</v>
      </c>
      <c r="F7" s="365"/>
      <c r="G7" s="365"/>
      <c r="H7" s="365"/>
      <c r="I7" s="113"/>
      <c r="J7" s="30"/>
      <c r="K7" s="32"/>
    </row>
    <row r="8" spans="1:70">
      <c r="B8" s="29"/>
      <c r="C8" s="30"/>
      <c r="D8" s="38" t="s">
        <v>120</v>
      </c>
      <c r="E8" s="30"/>
      <c r="F8" s="30"/>
      <c r="G8" s="30"/>
      <c r="H8" s="30"/>
      <c r="I8" s="113"/>
      <c r="J8" s="30"/>
      <c r="K8" s="32"/>
    </row>
    <row r="9" spans="1:70" s="1" customFormat="1" ht="16.5" customHeight="1">
      <c r="B9" s="42"/>
      <c r="C9" s="43"/>
      <c r="D9" s="43"/>
      <c r="E9" s="364" t="s">
        <v>202</v>
      </c>
      <c r="F9" s="366"/>
      <c r="G9" s="366"/>
      <c r="H9" s="366"/>
      <c r="I9" s="114"/>
      <c r="J9" s="43"/>
      <c r="K9" s="46"/>
    </row>
    <row r="10" spans="1:70" s="1" customFormat="1">
      <c r="B10" s="42"/>
      <c r="C10" s="43"/>
      <c r="D10" s="38" t="s">
        <v>122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67" t="s">
        <v>1504</v>
      </c>
      <c r="F11" s="366"/>
      <c r="G11" s="366"/>
      <c r="H11" s="366"/>
      <c r="I11" s="114"/>
      <c r="J11" s="43"/>
      <c r="K11" s="46"/>
    </row>
    <row r="12" spans="1:70" s="1" customFormat="1" ht="13.5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22</v>
      </c>
      <c r="G13" s="43"/>
      <c r="H13" s="43"/>
      <c r="I13" s="115" t="s">
        <v>23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24</v>
      </c>
      <c r="E14" s="43"/>
      <c r="F14" s="36" t="s">
        <v>25</v>
      </c>
      <c r="G14" s="43"/>
      <c r="H14" s="43"/>
      <c r="I14" s="115" t="s">
        <v>26</v>
      </c>
      <c r="J14" s="116" t="str">
        <f>'Rekapitulace stavby'!AN8</f>
        <v>30. 5. 2018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28</v>
      </c>
      <c r="E16" s="43"/>
      <c r="F16" s="43"/>
      <c r="G16" s="43"/>
      <c r="H16" s="43"/>
      <c r="I16" s="115" t="s">
        <v>29</v>
      </c>
      <c r="J16" s="36" t="s">
        <v>30</v>
      </c>
      <c r="K16" s="46"/>
    </row>
    <row r="17" spans="2:11" s="1" customFormat="1" ht="18" customHeight="1">
      <c r="B17" s="42"/>
      <c r="C17" s="43"/>
      <c r="D17" s="43"/>
      <c r="E17" s="36" t="s">
        <v>31</v>
      </c>
      <c r="F17" s="43"/>
      <c r="G17" s="43"/>
      <c r="H17" s="43"/>
      <c r="I17" s="115" t="s">
        <v>32</v>
      </c>
      <c r="J17" s="36" t="s">
        <v>33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34</v>
      </c>
      <c r="E19" s="43"/>
      <c r="F19" s="43"/>
      <c r="G19" s="43"/>
      <c r="H19" s="43"/>
      <c r="I19" s="115" t="s">
        <v>29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32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36</v>
      </c>
      <c r="E22" s="43"/>
      <c r="F22" s="43"/>
      <c r="G22" s="43"/>
      <c r="H22" s="43"/>
      <c r="I22" s="115" t="s">
        <v>29</v>
      </c>
      <c r="J22" s="36" t="s">
        <v>37</v>
      </c>
      <c r="K22" s="46"/>
    </row>
    <row r="23" spans="2:11" s="1" customFormat="1" ht="18" customHeight="1">
      <c r="B23" s="42"/>
      <c r="C23" s="43"/>
      <c r="D23" s="43"/>
      <c r="E23" s="36" t="s">
        <v>38</v>
      </c>
      <c r="F23" s="43"/>
      <c r="G23" s="43"/>
      <c r="H23" s="43"/>
      <c r="I23" s="115" t="s">
        <v>32</v>
      </c>
      <c r="J23" s="36" t="s">
        <v>39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41</v>
      </c>
      <c r="E25" s="43"/>
      <c r="F25" s="43"/>
      <c r="G25" s="43"/>
      <c r="H25" s="43"/>
      <c r="I25" s="114"/>
      <c r="J25" s="43"/>
      <c r="K25" s="46"/>
    </row>
    <row r="26" spans="2:11" s="7" customFormat="1" ht="256.5" customHeight="1">
      <c r="B26" s="117"/>
      <c r="C26" s="118"/>
      <c r="D26" s="118"/>
      <c r="E26" s="330" t="s">
        <v>1505</v>
      </c>
      <c r="F26" s="330"/>
      <c r="G26" s="330"/>
      <c r="H26" s="33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43</v>
      </c>
      <c r="E29" s="43"/>
      <c r="F29" s="43"/>
      <c r="G29" s="43"/>
      <c r="H29" s="43"/>
      <c r="I29" s="114"/>
      <c r="J29" s="124">
        <f>ROUND(J91,2)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45</v>
      </c>
      <c r="G31" s="43"/>
      <c r="H31" s="43"/>
      <c r="I31" s="125" t="s">
        <v>44</v>
      </c>
      <c r="J31" s="47" t="s">
        <v>46</v>
      </c>
      <c r="K31" s="46"/>
    </row>
    <row r="32" spans="2:11" s="1" customFormat="1" ht="14.45" customHeight="1">
      <c r="B32" s="42"/>
      <c r="C32" s="43"/>
      <c r="D32" s="50" t="s">
        <v>47</v>
      </c>
      <c r="E32" s="50" t="s">
        <v>48</v>
      </c>
      <c r="F32" s="126">
        <f>ROUND(SUM(BE91:BE211), 2)</f>
        <v>0</v>
      </c>
      <c r="G32" s="43"/>
      <c r="H32" s="43"/>
      <c r="I32" s="127">
        <v>0.21</v>
      </c>
      <c r="J32" s="126">
        <f>ROUND(ROUND((SUM(BE91:BE211)),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49</v>
      </c>
      <c r="F33" s="126">
        <f>ROUND(SUM(BF91:BF211), 2)</f>
        <v>0</v>
      </c>
      <c r="G33" s="43"/>
      <c r="H33" s="43"/>
      <c r="I33" s="127">
        <v>0.15</v>
      </c>
      <c r="J33" s="126">
        <f>ROUND(ROUND((SUM(BF91:BF211)),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50</v>
      </c>
      <c r="F34" s="126">
        <f>ROUND(SUM(BG91:BG211),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51</v>
      </c>
      <c r="F35" s="126">
        <f>ROUND(SUM(BH91:BH211),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52</v>
      </c>
      <c r="F36" s="126">
        <f>ROUND(SUM(BI91:BI211),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53</v>
      </c>
      <c r="E38" s="72"/>
      <c r="F38" s="72"/>
      <c r="G38" s="130" t="s">
        <v>54</v>
      </c>
      <c r="H38" s="131" t="s">
        <v>55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125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16.5" customHeight="1">
      <c r="B47" s="42"/>
      <c r="C47" s="43"/>
      <c r="D47" s="43"/>
      <c r="E47" s="364" t="str">
        <f>E7</f>
        <v>SPŠ a SOU Pelhřimov – oprava kotelny, ul. Růžová, Pelhřimov</v>
      </c>
      <c r="F47" s="365"/>
      <c r="G47" s="365"/>
      <c r="H47" s="365"/>
      <c r="I47" s="114"/>
      <c r="J47" s="43"/>
      <c r="K47" s="46"/>
    </row>
    <row r="48" spans="2:11">
      <c r="B48" s="29"/>
      <c r="C48" s="38" t="s">
        <v>120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16.5" customHeight="1">
      <c r="B49" s="42"/>
      <c r="C49" s="43"/>
      <c r="D49" s="43"/>
      <c r="E49" s="364" t="s">
        <v>202</v>
      </c>
      <c r="F49" s="366"/>
      <c r="G49" s="366"/>
      <c r="H49" s="366"/>
      <c r="I49" s="114"/>
      <c r="J49" s="43"/>
      <c r="K49" s="46"/>
    </row>
    <row r="50" spans="2:47" s="1" customFormat="1" ht="14.45" customHeight="1">
      <c r="B50" s="42"/>
      <c r="C50" s="38" t="s">
        <v>122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17.25" customHeight="1">
      <c r="B51" s="42"/>
      <c r="C51" s="43"/>
      <c r="D51" s="43"/>
      <c r="E51" s="367" t="str">
        <f>E11</f>
        <v>01b - Zařízení zdravotně technických instalací, plynová zařízení</v>
      </c>
      <c r="F51" s="366"/>
      <c r="G51" s="366"/>
      <c r="H51" s="366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24</v>
      </c>
      <c r="D53" s="43"/>
      <c r="E53" s="43"/>
      <c r="F53" s="36" t="str">
        <f>F14</f>
        <v>Pelhřimov, ul. Růžová</v>
      </c>
      <c r="G53" s="43"/>
      <c r="H53" s="43"/>
      <c r="I53" s="115" t="s">
        <v>26</v>
      </c>
      <c r="J53" s="116" t="str">
        <f>IF(J14="","",J14)</f>
        <v>30. 5. 2018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>
      <c r="B55" s="42"/>
      <c r="C55" s="38" t="s">
        <v>28</v>
      </c>
      <c r="D55" s="43"/>
      <c r="E55" s="43"/>
      <c r="F55" s="36" t="str">
        <f>E17</f>
        <v>Kraj Vysočina</v>
      </c>
      <c r="G55" s="43"/>
      <c r="H55" s="43"/>
      <c r="I55" s="115" t="s">
        <v>36</v>
      </c>
      <c r="J55" s="330" t="str">
        <f>E23</f>
        <v>PROJEKT CENTRUM NOVA s.r.o.</v>
      </c>
      <c r="K55" s="46"/>
    </row>
    <row r="56" spans="2:47" s="1" customFormat="1" ht="14.45" customHeight="1">
      <c r="B56" s="42"/>
      <c r="C56" s="38" t="s">
        <v>34</v>
      </c>
      <c r="D56" s="43"/>
      <c r="E56" s="43"/>
      <c r="F56" s="36" t="str">
        <f>IF(E20="","",E20)</f>
        <v/>
      </c>
      <c r="G56" s="43"/>
      <c r="H56" s="43"/>
      <c r="I56" s="114"/>
      <c r="J56" s="368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126</v>
      </c>
      <c r="D58" s="128"/>
      <c r="E58" s="128"/>
      <c r="F58" s="128"/>
      <c r="G58" s="128"/>
      <c r="H58" s="128"/>
      <c r="I58" s="139"/>
      <c r="J58" s="140" t="s">
        <v>127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128</v>
      </c>
      <c r="D60" s="43"/>
      <c r="E60" s="43"/>
      <c r="F60" s="43"/>
      <c r="G60" s="43"/>
      <c r="H60" s="43"/>
      <c r="I60" s="114"/>
      <c r="J60" s="124">
        <f>J91</f>
        <v>0</v>
      </c>
      <c r="K60" s="46"/>
      <c r="AU60" s="25" t="s">
        <v>129</v>
      </c>
    </row>
    <row r="61" spans="2:47" s="8" customFormat="1" ht="24.95" customHeight="1">
      <c r="B61" s="143"/>
      <c r="C61" s="144"/>
      <c r="D61" s="145" t="s">
        <v>210</v>
      </c>
      <c r="E61" s="146"/>
      <c r="F61" s="146"/>
      <c r="G61" s="146"/>
      <c r="H61" s="146"/>
      <c r="I61" s="147"/>
      <c r="J61" s="148">
        <f>J92</f>
        <v>0</v>
      </c>
      <c r="K61" s="149"/>
    </row>
    <row r="62" spans="2:47" s="9" customFormat="1" ht="19.899999999999999" customHeight="1">
      <c r="B62" s="150"/>
      <c r="C62" s="151"/>
      <c r="D62" s="152" t="s">
        <v>719</v>
      </c>
      <c r="E62" s="153"/>
      <c r="F62" s="153"/>
      <c r="G62" s="153"/>
      <c r="H62" s="153"/>
      <c r="I62" s="154"/>
      <c r="J62" s="155">
        <f>J93</f>
        <v>0</v>
      </c>
      <c r="K62" s="156"/>
    </row>
    <row r="63" spans="2:47" s="9" customFormat="1" ht="19.899999999999999" customHeight="1">
      <c r="B63" s="150"/>
      <c r="C63" s="151"/>
      <c r="D63" s="152" t="s">
        <v>1506</v>
      </c>
      <c r="E63" s="153"/>
      <c r="F63" s="153"/>
      <c r="G63" s="153"/>
      <c r="H63" s="153"/>
      <c r="I63" s="154"/>
      <c r="J63" s="155">
        <f>J99</f>
        <v>0</v>
      </c>
      <c r="K63" s="156"/>
    </row>
    <row r="64" spans="2:47" s="9" customFormat="1" ht="19.899999999999999" customHeight="1">
      <c r="B64" s="150"/>
      <c r="C64" s="151"/>
      <c r="D64" s="152" t="s">
        <v>1507</v>
      </c>
      <c r="E64" s="153"/>
      <c r="F64" s="153"/>
      <c r="G64" s="153"/>
      <c r="H64" s="153"/>
      <c r="I64" s="154"/>
      <c r="J64" s="155">
        <f>J132</f>
        <v>0</v>
      </c>
      <c r="K64" s="156"/>
    </row>
    <row r="65" spans="2:12" s="9" customFormat="1" ht="19.899999999999999" customHeight="1">
      <c r="B65" s="150"/>
      <c r="C65" s="151"/>
      <c r="D65" s="152" t="s">
        <v>1508</v>
      </c>
      <c r="E65" s="153"/>
      <c r="F65" s="153"/>
      <c r="G65" s="153"/>
      <c r="H65" s="153"/>
      <c r="I65" s="154"/>
      <c r="J65" s="155">
        <f>J158</f>
        <v>0</v>
      </c>
      <c r="K65" s="156"/>
    </row>
    <row r="66" spans="2:12" s="9" customFormat="1" ht="19.899999999999999" customHeight="1">
      <c r="B66" s="150"/>
      <c r="C66" s="151"/>
      <c r="D66" s="152" t="s">
        <v>1509</v>
      </c>
      <c r="E66" s="153"/>
      <c r="F66" s="153"/>
      <c r="G66" s="153"/>
      <c r="H66" s="153"/>
      <c r="I66" s="154"/>
      <c r="J66" s="155">
        <f>J195</f>
        <v>0</v>
      </c>
      <c r="K66" s="156"/>
    </row>
    <row r="67" spans="2:12" s="9" customFormat="1" ht="19.899999999999999" customHeight="1">
      <c r="B67" s="150"/>
      <c r="C67" s="151"/>
      <c r="D67" s="152" t="s">
        <v>725</v>
      </c>
      <c r="E67" s="153"/>
      <c r="F67" s="153"/>
      <c r="G67" s="153"/>
      <c r="H67" s="153"/>
      <c r="I67" s="154"/>
      <c r="J67" s="155">
        <f>J199</f>
        <v>0</v>
      </c>
      <c r="K67" s="156"/>
    </row>
    <row r="68" spans="2:12" s="8" customFormat="1" ht="24.95" customHeight="1">
      <c r="B68" s="143"/>
      <c r="C68" s="144"/>
      <c r="D68" s="145" t="s">
        <v>1510</v>
      </c>
      <c r="E68" s="146"/>
      <c r="F68" s="146"/>
      <c r="G68" s="146"/>
      <c r="H68" s="146"/>
      <c r="I68" s="147"/>
      <c r="J68" s="148">
        <f>J206</f>
        <v>0</v>
      </c>
      <c r="K68" s="149"/>
    </row>
    <row r="69" spans="2:12" s="9" customFormat="1" ht="19.899999999999999" customHeight="1">
      <c r="B69" s="150"/>
      <c r="C69" s="151"/>
      <c r="D69" s="152" t="s">
        <v>1511</v>
      </c>
      <c r="E69" s="153"/>
      <c r="F69" s="153"/>
      <c r="G69" s="153"/>
      <c r="H69" s="153"/>
      <c r="I69" s="154"/>
      <c r="J69" s="155">
        <f>J207</f>
        <v>0</v>
      </c>
      <c r="K69" s="156"/>
    </row>
    <row r="70" spans="2:12" s="1" customFormat="1" ht="21.75" customHeight="1">
      <c r="B70" s="42"/>
      <c r="C70" s="43"/>
      <c r="D70" s="43"/>
      <c r="E70" s="43"/>
      <c r="F70" s="43"/>
      <c r="G70" s="43"/>
      <c r="H70" s="43"/>
      <c r="I70" s="114"/>
      <c r="J70" s="43"/>
      <c r="K70" s="4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35"/>
      <c r="J71" s="58"/>
      <c r="K71" s="59"/>
    </row>
    <row r="75" spans="2:12" s="1" customFormat="1" ht="6.95" customHeight="1">
      <c r="B75" s="60"/>
      <c r="C75" s="61"/>
      <c r="D75" s="61"/>
      <c r="E75" s="61"/>
      <c r="F75" s="61"/>
      <c r="G75" s="61"/>
      <c r="H75" s="61"/>
      <c r="I75" s="136"/>
      <c r="J75" s="61"/>
      <c r="K75" s="61"/>
      <c r="L75" s="42"/>
    </row>
    <row r="76" spans="2:12" s="1" customFormat="1" ht="36.950000000000003" customHeight="1">
      <c r="B76" s="42"/>
      <c r="C76" s="62" t="s">
        <v>132</v>
      </c>
      <c r="L76" s="42"/>
    </row>
    <row r="77" spans="2:12" s="1" customFormat="1" ht="6.95" customHeight="1">
      <c r="B77" s="42"/>
      <c r="L77" s="42"/>
    </row>
    <row r="78" spans="2:12" s="1" customFormat="1" ht="14.45" customHeight="1">
      <c r="B78" s="42"/>
      <c r="C78" s="64" t="s">
        <v>19</v>
      </c>
      <c r="L78" s="42"/>
    </row>
    <row r="79" spans="2:12" s="1" customFormat="1" ht="16.5" customHeight="1">
      <c r="B79" s="42"/>
      <c r="E79" s="369" t="str">
        <f>E7</f>
        <v>SPŠ a SOU Pelhřimov – oprava kotelny, ul. Růžová, Pelhřimov</v>
      </c>
      <c r="F79" s="370"/>
      <c r="G79" s="370"/>
      <c r="H79" s="370"/>
      <c r="L79" s="42"/>
    </row>
    <row r="80" spans="2:12">
      <c r="B80" s="29"/>
      <c r="C80" s="64" t="s">
        <v>120</v>
      </c>
      <c r="L80" s="29"/>
    </row>
    <row r="81" spans="2:65" s="1" customFormat="1" ht="16.5" customHeight="1">
      <c r="B81" s="42"/>
      <c r="E81" s="369" t="s">
        <v>202</v>
      </c>
      <c r="F81" s="371"/>
      <c r="G81" s="371"/>
      <c r="H81" s="371"/>
      <c r="L81" s="42"/>
    </row>
    <row r="82" spans="2:65" s="1" customFormat="1" ht="14.45" customHeight="1">
      <c r="B82" s="42"/>
      <c r="C82" s="64" t="s">
        <v>122</v>
      </c>
      <c r="L82" s="42"/>
    </row>
    <row r="83" spans="2:65" s="1" customFormat="1" ht="17.25" customHeight="1">
      <c r="B83" s="42"/>
      <c r="E83" s="341" t="str">
        <f>E11</f>
        <v>01b - Zařízení zdravotně technických instalací, plynová zařízení</v>
      </c>
      <c r="F83" s="371"/>
      <c r="G83" s="371"/>
      <c r="H83" s="371"/>
      <c r="L83" s="42"/>
    </row>
    <row r="84" spans="2:65" s="1" customFormat="1" ht="6.95" customHeight="1">
      <c r="B84" s="42"/>
      <c r="L84" s="42"/>
    </row>
    <row r="85" spans="2:65" s="1" customFormat="1" ht="18" customHeight="1">
      <c r="B85" s="42"/>
      <c r="C85" s="64" t="s">
        <v>24</v>
      </c>
      <c r="F85" s="157" t="str">
        <f>F14</f>
        <v>Pelhřimov, ul. Růžová</v>
      </c>
      <c r="I85" s="158" t="s">
        <v>26</v>
      </c>
      <c r="J85" s="68" t="str">
        <f>IF(J14="","",J14)</f>
        <v>30. 5. 2018</v>
      </c>
      <c r="L85" s="42"/>
    </row>
    <row r="86" spans="2:65" s="1" customFormat="1" ht="6.95" customHeight="1">
      <c r="B86" s="42"/>
      <c r="L86" s="42"/>
    </row>
    <row r="87" spans="2:65" s="1" customFormat="1">
      <c r="B87" s="42"/>
      <c r="C87" s="64" t="s">
        <v>28</v>
      </c>
      <c r="F87" s="157" t="str">
        <f>E17</f>
        <v>Kraj Vysočina</v>
      </c>
      <c r="I87" s="158" t="s">
        <v>36</v>
      </c>
      <c r="J87" s="157" t="str">
        <f>E23</f>
        <v>PROJEKT CENTRUM NOVA s.r.o.</v>
      </c>
      <c r="L87" s="42"/>
    </row>
    <row r="88" spans="2:65" s="1" customFormat="1" ht="14.45" customHeight="1">
      <c r="B88" s="42"/>
      <c r="C88" s="64" t="s">
        <v>34</v>
      </c>
      <c r="F88" s="157" t="str">
        <f>IF(E20="","",E20)</f>
        <v/>
      </c>
      <c r="L88" s="42"/>
    </row>
    <row r="89" spans="2:65" s="1" customFormat="1" ht="10.35" customHeight="1">
      <c r="B89" s="42"/>
      <c r="L89" s="42"/>
    </row>
    <row r="90" spans="2:65" s="10" customFormat="1" ht="29.25" customHeight="1">
      <c r="B90" s="159"/>
      <c r="C90" s="160" t="s">
        <v>133</v>
      </c>
      <c r="D90" s="161" t="s">
        <v>62</v>
      </c>
      <c r="E90" s="161" t="s">
        <v>58</v>
      </c>
      <c r="F90" s="161" t="s">
        <v>134</v>
      </c>
      <c r="G90" s="161" t="s">
        <v>135</v>
      </c>
      <c r="H90" s="161" t="s">
        <v>136</v>
      </c>
      <c r="I90" s="162" t="s">
        <v>137</v>
      </c>
      <c r="J90" s="161" t="s">
        <v>127</v>
      </c>
      <c r="K90" s="163" t="s">
        <v>138</v>
      </c>
      <c r="L90" s="159"/>
      <c r="M90" s="74" t="s">
        <v>139</v>
      </c>
      <c r="N90" s="75" t="s">
        <v>47</v>
      </c>
      <c r="O90" s="75" t="s">
        <v>140</v>
      </c>
      <c r="P90" s="75" t="s">
        <v>141</v>
      </c>
      <c r="Q90" s="75" t="s">
        <v>142</v>
      </c>
      <c r="R90" s="75" t="s">
        <v>143</v>
      </c>
      <c r="S90" s="75" t="s">
        <v>144</v>
      </c>
      <c r="T90" s="76" t="s">
        <v>145</v>
      </c>
    </row>
    <row r="91" spans="2:65" s="1" customFormat="1" ht="29.25" customHeight="1">
      <c r="B91" s="42"/>
      <c r="C91" s="78" t="s">
        <v>128</v>
      </c>
      <c r="J91" s="164">
        <f>BK91</f>
        <v>0</v>
      </c>
      <c r="L91" s="42"/>
      <c r="M91" s="77"/>
      <c r="N91" s="69"/>
      <c r="O91" s="69"/>
      <c r="P91" s="165">
        <f>P92+P206</f>
        <v>0</v>
      </c>
      <c r="Q91" s="69"/>
      <c r="R91" s="165">
        <f>R92+R206</f>
        <v>0.16840000000000002</v>
      </c>
      <c r="S91" s="69"/>
      <c r="T91" s="166">
        <f>T92+T206</f>
        <v>4.3180000000000003E-2</v>
      </c>
      <c r="AT91" s="25" t="s">
        <v>76</v>
      </c>
      <c r="AU91" s="25" t="s">
        <v>129</v>
      </c>
      <c r="BK91" s="167">
        <f>BK92+BK206</f>
        <v>0</v>
      </c>
    </row>
    <row r="92" spans="2:65" s="11" customFormat="1" ht="37.35" customHeight="1">
      <c r="B92" s="168"/>
      <c r="D92" s="169" t="s">
        <v>76</v>
      </c>
      <c r="E92" s="170" t="s">
        <v>457</v>
      </c>
      <c r="F92" s="170" t="s">
        <v>458</v>
      </c>
      <c r="I92" s="171"/>
      <c r="J92" s="172">
        <f>BK92</f>
        <v>0</v>
      </c>
      <c r="L92" s="168"/>
      <c r="M92" s="173"/>
      <c r="N92" s="174"/>
      <c r="O92" s="174"/>
      <c r="P92" s="175">
        <f>P93+P99+P132+P158+P195+P199</f>
        <v>0</v>
      </c>
      <c r="Q92" s="174"/>
      <c r="R92" s="175">
        <f>R93+R99+R132+R158+R195+R199</f>
        <v>0.16760000000000003</v>
      </c>
      <c r="S92" s="174"/>
      <c r="T92" s="176">
        <f>T93+T99+T132+T158+T195+T199</f>
        <v>4.3180000000000003E-2</v>
      </c>
      <c r="AR92" s="169" t="s">
        <v>89</v>
      </c>
      <c r="AT92" s="177" t="s">
        <v>76</v>
      </c>
      <c r="AU92" s="177" t="s">
        <v>77</v>
      </c>
      <c r="AY92" s="169" t="s">
        <v>149</v>
      </c>
      <c r="BK92" s="178">
        <f>BK93+BK99+BK132+BK158+BK195+BK199</f>
        <v>0</v>
      </c>
    </row>
    <row r="93" spans="2:65" s="11" customFormat="1" ht="19.899999999999999" customHeight="1">
      <c r="B93" s="168"/>
      <c r="D93" s="169" t="s">
        <v>76</v>
      </c>
      <c r="E93" s="179" t="s">
        <v>726</v>
      </c>
      <c r="F93" s="179" t="s">
        <v>727</v>
      </c>
      <c r="I93" s="171"/>
      <c r="J93" s="180">
        <f>BK93</f>
        <v>0</v>
      </c>
      <c r="L93" s="168"/>
      <c r="M93" s="173"/>
      <c r="N93" s="174"/>
      <c r="O93" s="174"/>
      <c r="P93" s="175">
        <f>SUM(P94:P98)</f>
        <v>0</v>
      </c>
      <c r="Q93" s="174"/>
      <c r="R93" s="175">
        <f>SUM(R94:R98)</f>
        <v>6.9699999999999996E-3</v>
      </c>
      <c r="S93" s="174"/>
      <c r="T93" s="176">
        <f>SUM(T94:T98)</f>
        <v>0</v>
      </c>
      <c r="AR93" s="169" t="s">
        <v>89</v>
      </c>
      <c r="AT93" s="177" t="s">
        <v>76</v>
      </c>
      <c r="AU93" s="177" t="s">
        <v>84</v>
      </c>
      <c r="AY93" s="169" t="s">
        <v>149</v>
      </c>
      <c r="BK93" s="178">
        <f>SUM(BK94:BK98)</f>
        <v>0</v>
      </c>
    </row>
    <row r="94" spans="2:65" s="1" customFormat="1" ht="25.5" customHeight="1">
      <c r="B94" s="181"/>
      <c r="C94" s="182" t="s">
        <v>84</v>
      </c>
      <c r="D94" s="182" t="s">
        <v>151</v>
      </c>
      <c r="E94" s="183" t="s">
        <v>1512</v>
      </c>
      <c r="F94" s="184" t="s">
        <v>1513</v>
      </c>
      <c r="G94" s="185" t="s">
        <v>379</v>
      </c>
      <c r="H94" s="186">
        <v>13</v>
      </c>
      <c r="I94" s="187"/>
      <c r="J94" s="188">
        <f>ROUND(I94*H94,2)</f>
        <v>0</v>
      </c>
      <c r="K94" s="184" t="s">
        <v>220</v>
      </c>
      <c r="L94" s="42"/>
      <c r="M94" s="189" t="s">
        <v>5</v>
      </c>
      <c r="N94" s="190" t="s">
        <v>48</v>
      </c>
      <c r="O94" s="43"/>
      <c r="P94" s="191">
        <f>O94*H94</f>
        <v>0</v>
      </c>
      <c r="Q94" s="191">
        <v>1.9000000000000001E-4</v>
      </c>
      <c r="R94" s="191">
        <f>Q94*H94</f>
        <v>2.47E-3</v>
      </c>
      <c r="S94" s="191">
        <v>0</v>
      </c>
      <c r="T94" s="192">
        <f>S94*H94</f>
        <v>0</v>
      </c>
      <c r="AR94" s="25" t="s">
        <v>302</v>
      </c>
      <c r="AT94" s="25" t="s">
        <v>151</v>
      </c>
      <c r="AU94" s="25" t="s">
        <v>89</v>
      </c>
      <c r="AY94" s="25" t="s">
        <v>149</v>
      </c>
      <c r="BE94" s="193">
        <f>IF(N94="základní",J94,0)</f>
        <v>0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25" t="s">
        <v>84</v>
      </c>
      <c r="BK94" s="193">
        <f>ROUND(I94*H94,2)</f>
        <v>0</v>
      </c>
      <c r="BL94" s="25" t="s">
        <v>302</v>
      </c>
      <c r="BM94" s="25" t="s">
        <v>1514</v>
      </c>
    </row>
    <row r="95" spans="2:65" s="1" customFormat="1" ht="40.5">
      <c r="B95" s="42"/>
      <c r="D95" s="194" t="s">
        <v>156</v>
      </c>
      <c r="F95" s="195" t="s">
        <v>1515</v>
      </c>
      <c r="I95" s="196"/>
      <c r="L95" s="42"/>
      <c r="M95" s="197"/>
      <c r="N95" s="43"/>
      <c r="O95" s="43"/>
      <c r="P95" s="43"/>
      <c r="Q95" s="43"/>
      <c r="R95" s="43"/>
      <c r="S95" s="43"/>
      <c r="T95" s="71"/>
      <c r="AT95" s="25" t="s">
        <v>156</v>
      </c>
      <c r="AU95" s="25" t="s">
        <v>89</v>
      </c>
    </row>
    <row r="96" spans="2:65" s="1" customFormat="1" ht="25.5" customHeight="1">
      <c r="B96" s="181"/>
      <c r="C96" s="224" t="s">
        <v>89</v>
      </c>
      <c r="D96" s="224" t="s">
        <v>503</v>
      </c>
      <c r="E96" s="225" t="s">
        <v>1516</v>
      </c>
      <c r="F96" s="226" t="s">
        <v>1517</v>
      </c>
      <c r="G96" s="227" t="s">
        <v>379</v>
      </c>
      <c r="H96" s="228">
        <v>13</v>
      </c>
      <c r="I96" s="229"/>
      <c r="J96" s="230">
        <f>ROUND(I96*H96,2)</f>
        <v>0</v>
      </c>
      <c r="K96" s="226" t="s">
        <v>5</v>
      </c>
      <c r="L96" s="231"/>
      <c r="M96" s="232" t="s">
        <v>5</v>
      </c>
      <c r="N96" s="233" t="s">
        <v>48</v>
      </c>
      <c r="O96" s="43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AR96" s="25" t="s">
        <v>429</v>
      </c>
      <c r="AT96" s="25" t="s">
        <v>503</v>
      </c>
      <c r="AU96" s="25" t="s">
        <v>89</v>
      </c>
      <c r="AY96" s="25" t="s">
        <v>149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25" t="s">
        <v>84</v>
      </c>
      <c r="BK96" s="193">
        <f>ROUND(I96*H96,2)</f>
        <v>0</v>
      </c>
      <c r="BL96" s="25" t="s">
        <v>302</v>
      </c>
      <c r="BM96" s="25" t="s">
        <v>1518</v>
      </c>
    </row>
    <row r="97" spans="2:65" s="1" customFormat="1" ht="16.5" customHeight="1">
      <c r="B97" s="181"/>
      <c r="C97" s="224" t="s">
        <v>162</v>
      </c>
      <c r="D97" s="224" t="s">
        <v>503</v>
      </c>
      <c r="E97" s="225" t="s">
        <v>1519</v>
      </c>
      <c r="F97" s="226" t="s">
        <v>1520</v>
      </c>
      <c r="G97" s="227" t="s">
        <v>373</v>
      </c>
      <c r="H97" s="228">
        <v>1</v>
      </c>
      <c r="I97" s="229"/>
      <c r="J97" s="230">
        <f>ROUND(I97*H97,2)</f>
        <v>0</v>
      </c>
      <c r="K97" s="226" t="s">
        <v>1521</v>
      </c>
      <c r="L97" s="231"/>
      <c r="M97" s="232" t="s">
        <v>5</v>
      </c>
      <c r="N97" s="233" t="s">
        <v>48</v>
      </c>
      <c r="O97" s="43"/>
      <c r="P97" s="191">
        <f>O97*H97</f>
        <v>0</v>
      </c>
      <c r="Q97" s="191">
        <v>4.4999999999999997E-3</v>
      </c>
      <c r="R97" s="191">
        <f>Q97*H97</f>
        <v>4.4999999999999997E-3</v>
      </c>
      <c r="S97" s="191">
        <v>0</v>
      </c>
      <c r="T97" s="192">
        <f>S97*H97</f>
        <v>0</v>
      </c>
      <c r="AR97" s="25" t="s">
        <v>429</v>
      </c>
      <c r="AT97" s="25" t="s">
        <v>503</v>
      </c>
      <c r="AU97" s="25" t="s">
        <v>89</v>
      </c>
      <c r="AY97" s="25" t="s">
        <v>149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25" t="s">
        <v>84</v>
      </c>
      <c r="BK97" s="193">
        <f>ROUND(I97*H97,2)</f>
        <v>0</v>
      </c>
      <c r="BL97" s="25" t="s">
        <v>302</v>
      </c>
      <c r="BM97" s="25" t="s">
        <v>1522</v>
      </c>
    </row>
    <row r="98" spans="2:65" s="1" customFormat="1" ht="13.5">
      <c r="B98" s="42"/>
      <c r="D98" s="194" t="s">
        <v>156</v>
      </c>
      <c r="F98" s="195" t="s">
        <v>1523</v>
      </c>
      <c r="I98" s="196"/>
      <c r="L98" s="42"/>
      <c r="M98" s="197"/>
      <c r="N98" s="43"/>
      <c r="O98" s="43"/>
      <c r="P98" s="43"/>
      <c r="Q98" s="43"/>
      <c r="R98" s="43"/>
      <c r="S98" s="43"/>
      <c r="T98" s="71"/>
      <c r="AT98" s="25" t="s">
        <v>156</v>
      </c>
      <c r="AU98" s="25" t="s">
        <v>89</v>
      </c>
    </row>
    <row r="99" spans="2:65" s="11" customFormat="1" ht="29.85" customHeight="1">
      <c r="B99" s="168"/>
      <c r="D99" s="169" t="s">
        <v>76</v>
      </c>
      <c r="E99" s="179" t="s">
        <v>1524</v>
      </c>
      <c r="F99" s="179" t="s">
        <v>1525</v>
      </c>
      <c r="I99" s="171"/>
      <c r="J99" s="180">
        <f>BK99</f>
        <v>0</v>
      </c>
      <c r="L99" s="168"/>
      <c r="M99" s="173"/>
      <c r="N99" s="174"/>
      <c r="O99" s="174"/>
      <c r="P99" s="175">
        <f>SUM(P100:P131)</f>
        <v>0</v>
      </c>
      <c r="Q99" s="174"/>
      <c r="R99" s="175">
        <f>SUM(R100:R131)</f>
        <v>7.8399999999999997E-3</v>
      </c>
      <c r="S99" s="174"/>
      <c r="T99" s="176">
        <f>SUM(T100:T131)</f>
        <v>0</v>
      </c>
      <c r="AR99" s="169" t="s">
        <v>89</v>
      </c>
      <c r="AT99" s="177" t="s">
        <v>76</v>
      </c>
      <c r="AU99" s="177" t="s">
        <v>84</v>
      </c>
      <c r="AY99" s="169" t="s">
        <v>149</v>
      </c>
      <c r="BK99" s="178">
        <f>SUM(BK100:BK131)</f>
        <v>0</v>
      </c>
    </row>
    <row r="100" spans="2:65" s="1" customFormat="1" ht="16.5" customHeight="1">
      <c r="B100" s="181"/>
      <c r="C100" s="182" t="s">
        <v>148</v>
      </c>
      <c r="D100" s="182" t="s">
        <v>151</v>
      </c>
      <c r="E100" s="183" t="s">
        <v>1526</v>
      </c>
      <c r="F100" s="184" t="s">
        <v>1527</v>
      </c>
      <c r="G100" s="185" t="s">
        <v>373</v>
      </c>
      <c r="H100" s="186">
        <v>1</v>
      </c>
      <c r="I100" s="187"/>
      <c r="J100" s="188">
        <f>ROUND(I100*H100,2)</f>
        <v>0</v>
      </c>
      <c r="K100" s="184" t="s">
        <v>220</v>
      </c>
      <c r="L100" s="42"/>
      <c r="M100" s="189" t="s">
        <v>5</v>
      </c>
      <c r="N100" s="190" t="s">
        <v>48</v>
      </c>
      <c r="O100" s="43"/>
      <c r="P100" s="191">
        <f>O100*H100</f>
        <v>0</v>
      </c>
      <c r="Q100" s="191">
        <v>5.2999999999999998E-4</v>
      </c>
      <c r="R100" s="191">
        <f>Q100*H100</f>
        <v>5.2999999999999998E-4</v>
      </c>
      <c r="S100" s="191">
        <v>0</v>
      </c>
      <c r="T100" s="192">
        <f>S100*H100</f>
        <v>0</v>
      </c>
      <c r="AR100" s="25" t="s">
        <v>302</v>
      </c>
      <c r="AT100" s="25" t="s">
        <v>151</v>
      </c>
      <c r="AU100" s="25" t="s">
        <v>89</v>
      </c>
      <c r="AY100" s="25" t="s">
        <v>149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25" t="s">
        <v>84</v>
      </c>
      <c r="BK100" s="193">
        <f>ROUND(I100*H100,2)</f>
        <v>0</v>
      </c>
      <c r="BL100" s="25" t="s">
        <v>302</v>
      </c>
      <c r="BM100" s="25" t="s">
        <v>1528</v>
      </c>
    </row>
    <row r="101" spans="2:65" s="1" customFormat="1" ht="13.5">
      <c r="B101" s="42"/>
      <c r="D101" s="194" t="s">
        <v>156</v>
      </c>
      <c r="F101" s="195" t="s">
        <v>1529</v>
      </c>
      <c r="I101" s="196"/>
      <c r="L101" s="42"/>
      <c r="M101" s="197"/>
      <c r="N101" s="43"/>
      <c r="O101" s="43"/>
      <c r="P101" s="43"/>
      <c r="Q101" s="43"/>
      <c r="R101" s="43"/>
      <c r="S101" s="43"/>
      <c r="T101" s="71"/>
      <c r="AT101" s="25" t="s">
        <v>156</v>
      </c>
      <c r="AU101" s="25" t="s">
        <v>89</v>
      </c>
    </row>
    <row r="102" spans="2:65" s="1" customFormat="1" ht="16.5" customHeight="1">
      <c r="B102" s="181"/>
      <c r="C102" s="182" t="s">
        <v>171</v>
      </c>
      <c r="D102" s="182" t="s">
        <v>151</v>
      </c>
      <c r="E102" s="183" t="s">
        <v>1530</v>
      </c>
      <c r="F102" s="184" t="s">
        <v>1531</v>
      </c>
      <c r="G102" s="185" t="s">
        <v>379</v>
      </c>
      <c r="H102" s="186">
        <v>3</v>
      </c>
      <c r="I102" s="187"/>
      <c r="J102" s="188">
        <f>ROUND(I102*H102,2)</f>
        <v>0</v>
      </c>
      <c r="K102" s="184" t="s">
        <v>220</v>
      </c>
      <c r="L102" s="42"/>
      <c r="M102" s="189" t="s">
        <v>5</v>
      </c>
      <c r="N102" s="190" t="s">
        <v>48</v>
      </c>
      <c r="O102" s="43"/>
      <c r="P102" s="191">
        <f>O102*H102</f>
        <v>0</v>
      </c>
      <c r="Q102" s="191">
        <v>2.9E-4</v>
      </c>
      <c r="R102" s="191">
        <f>Q102*H102</f>
        <v>8.7000000000000001E-4</v>
      </c>
      <c r="S102" s="191">
        <v>0</v>
      </c>
      <c r="T102" s="192">
        <f>S102*H102</f>
        <v>0</v>
      </c>
      <c r="AR102" s="25" t="s">
        <v>302</v>
      </c>
      <c r="AT102" s="25" t="s">
        <v>151</v>
      </c>
      <c r="AU102" s="25" t="s">
        <v>89</v>
      </c>
      <c r="AY102" s="25" t="s">
        <v>149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25" t="s">
        <v>84</v>
      </c>
      <c r="BK102" s="193">
        <f>ROUND(I102*H102,2)</f>
        <v>0</v>
      </c>
      <c r="BL102" s="25" t="s">
        <v>302</v>
      </c>
      <c r="BM102" s="25" t="s">
        <v>1532</v>
      </c>
    </row>
    <row r="103" spans="2:65" s="1" customFormat="1" ht="13.5">
      <c r="B103" s="42"/>
      <c r="D103" s="194" t="s">
        <v>156</v>
      </c>
      <c r="F103" s="195" t="s">
        <v>1533</v>
      </c>
      <c r="I103" s="196"/>
      <c r="L103" s="42"/>
      <c r="M103" s="197"/>
      <c r="N103" s="43"/>
      <c r="O103" s="43"/>
      <c r="P103" s="43"/>
      <c r="Q103" s="43"/>
      <c r="R103" s="43"/>
      <c r="S103" s="43"/>
      <c r="T103" s="71"/>
      <c r="AT103" s="25" t="s">
        <v>156</v>
      </c>
      <c r="AU103" s="25" t="s">
        <v>89</v>
      </c>
    </row>
    <row r="104" spans="2:65" s="1" customFormat="1" ht="16.5" customHeight="1">
      <c r="B104" s="181"/>
      <c r="C104" s="182" t="s">
        <v>176</v>
      </c>
      <c r="D104" s="182" t="s">
        <v>151</v>
      </c>
      <c r="E104" s="183" t="s">
        <v>1534</v>
      </c>
      <c r="F104" s="184" t="s">
        <v>1535</v>
      </c>
      <c r="G104" s="185" t="s">
        <v>379</v>
      </c>
      <c r="H104" s="186">
        <v>9</v>
      </c>
      <c r="I104" s="187"/>
      <c r="J104" s="188">
        <f>ROUND(I104*H104,2)</f>
        <v>0</v>
      </c>
      <c r="K104" s="184" t="s">
        <v>220</v>
      </c>
      <c r="L104" s="42"/>
      <c r="M104" s="189" t="s">
        <v>5</v>
      </c>
      <c r="N104" s="190" t="s">
        <v>48</v>
      </c>
      <c r="O104" s="43"/>
      <c r="P104" s="191">
        <f>O104*H104</f>
        <v>0</v>
      </c>
      <c r="Q104" s="191">
        <v>3.5E-4</v>
      </c>
      <c r="R104" s="191">
        <f>Q104*H104</f>
        <v>3.15E-3</v>
      </c>
      <c r="S104" s="191">
        <v>0</v>
      </c>
      <c r="T104" s="192">
        <f>S104*H104</f>
        <v>0</v>
      </c>
      <c r="AR104" s="25" t="s">
        <v>302</v>
      </c>
      <c r="AT104" s="25" t="s">
        <v>151</v>
      </c>
      <c r="AU104" s="25" t="s">
        <v>89</v>
      </c>
      <c r="AY104" s="25" t="s">
        <v>149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25" t="s">
        <v>84</v>
      </c>
      <c r="BK104" s="193">
        <f>ROUND(I104*H104,2)</f>
        <v>0</v>
      </c>
      <c r="BL104" s="25" t="s">
        <v>302</v>
      </c>
      <c r="BM104" s="25" t="s">
        <v>1536</v>
      </c>
    </row>
    <row r="105" spans="2:65" s="1" customFormat="1" ht="13.5">
      <c r="B105" s="42"/>
      <c r="D105" s="194" t="s">
        <v>156</v>
      </c>
      <c r="F105" s="195" t="s">
        <v>1537</v>
      </c>
      <c r="I105" s="196"/>
      <c r="L105" s="42"/>
      <c r="M105" s="197"/>
      <c r="N105" s="43"/>
      <c r="O105" s="43"/>
      <c r="P105" s="43"/>
      <c r="Q105" s="43"/>
      <c r="R105" s="43"/>
      <c r="S105" s="43"/>
      <c r="T105" s="71"/>
      <c r="AT105" s="25" t="s">
        <v>156</v>
      </c>
      <c r="AU105" s="25" t="s">
        <v>89</v>
      </c>
    </row>
    <row r="106" spans="2:65" s="13" customFormat="1" ht="13.5">
      <c r="B106" s="208"/>
      <c r="D106" s="194" t="s">
        <v>223</v>
      </c>
      <c r="E106" s="209" t="s">
        <v>5</v>
      </c>
      <c r="F106" s="210" t="s">
        <v>1538</v>
      </c>
      <c r="H106" s="211">
        <v>9</v>
      </c>
      <c r="I106" s="212"/>
      <c r="L106" s="208"/>
      <c r="M106" s="213"/>
      <c r="N106" s="214"/>
      <c r="O106" s="214"/>
      <c r="P106" s="214"/>
      <c r="Q106" s="214"/>
      <c r="R106" s="214"/>
      <c r="S106" s="214"/>
      <c r="T106" s="215"/>
      <c r="AT106" s="209" t="s">
        <v>223</v>
      </c>
      <c r="AU106" s="209" t="s">
        <v>89</v>
      </c>
      <c r="AV106" s="13" t="s">
        <v>89</v>
      </c>
      <c r="AW106" s="13" t="s">
        <v>40</v>
      </c>
      <c r="AX106" s="13" t="s">
        <v>84</v>
      </c>
      <c r="AY106" s="209" t="s">
        <v>149</v>
      </c>
    </row>
    <row r="107" spans="2:65" s="1" customFormat="1" ht="16.5" customHeight="1">
      <c r="B107" s="181"/>
      <c r="C107" s="182" t="s">
        <v>181</v>
      </c>
      <c r="D107" s="182" t="s">
        <v>151</v>
      </c>
      <c r="E107" s="183" t="s">
        <v>1539</v>
      </c>
      <c r="F107" s="184" t="s">
        <v>1540</v>
      </c>
      <c r="G107" s="185" t="s">
        <v>373</v>
      </c>
      <c r="H107" s="186">
        <v>1</v>
      </c>
      <c r="I107" s="187"/>
      <c r="J107" s="188">
        <f>ROUND(I107*H107,2)</f>
        <v>0</v>
      </c>
      <c r="K107" s="184" t="s">
        <v>220</v>
      </c>
      <c r="L107" s="42"/>
      <c r="M107" s="189" t="s">
        <v>5</v>
      </c>
      <c r="N107" s="190" t="s">
        <v>48</v>
      </c>
      <c r="O107" s="43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AR107" s="25" t="s">
        <v>302</v>
      </c>
      <c r="AT107" s="25" t="s">
        <v>151</v>
      </c>
      <c r="AU107" s="25" t="s">
        <v>89</v>
      </c>
      <c r="AY107" s="25" t="s">
        <v>149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25" t="s">
        <v>84</v>
      </c>
      <c r="BK107" s="193">
        <f>ROUND(I107*H107,2)</f>
        <v>0</v>
      </c>
      <c r="BL107" s="25" t="s">
        <v>302</v>
      </c>
      <c r="BM107" s="25" t="s">
        <v>1541</v>
      </c>
    </row>
    <row r="108" spans="2:65" s="1" customFormat="1" ht="13.5">
      <c r="B108" s="42"/>
      <c r="D108" s="194" t="s">
        <v>156</v>
      </c>
      <c r="F108" s="195" t="s">
        <v>1542</v>
      </c>
      <c r="I108" s="196"/>
      <c r="L108" s="42"/>
      <c r="M108" s="197"/>
      <c r="N108" s="43"/>
      <c r="O108" s="43"/>
      <c r="P108" s="43"/>
      <c r="Q108" s="43"/>
      <c r="R108" s="43"/>
      <c r="S108" s="43"/>
      <c r="T108" s="71"/>
      <c r="AT108" s="25" t="s">
        <v>156</v>
      </c>
      <c r="AU108" s="25" t="s">
        <v>89</v>
      </c>
    </row>
    <row r="109" spans="2:65" s="1" customFormat="1" ht="16.5" customHeight="1">
      <c r="B109" s="181"/>
      <c r="C109" s="182" t="s">
        <v>186</v>
      </c>
      <c r="D109" s="182" t="s">
        <v>151</v>
      </c>
      <c r="E109" s="183" t="s">
        <v>1543</v>
      </c>
      <c r="F109" s="184" t="s">
        <v>1544</v>
      </c>
      <c r="G109" s="185" t="s">
        <v>373</v>
      </c>
      <c r="H109" s="186">
        <v>1</v>
      </c>
      <c r="I109" s="187"/>
      <c r="J109" s="188">
        <f>ROUND(I109*H109,2)</f>
        <v>0</v>
      </c>
      <c r="K109" s="184" t="s">
        <v>220</v>
      </c>
      <c r="L109" s="42"/>
      <c r="M109" s="189" t="s">
        <v>5</v>
      </c>
      <c r="N109" s="190" t="s">
        <v>48</v>
      </c>
      <c r="O109" s="43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AR109" s="25" t="s">
        <v>302</v>
      </c>
      <c r="AT109" s="25" t="s">
        <v>151</v>
      </c>
      <c r="AU109" s="25" t="s">
        <v>89</v>
      </c>
      <c r="AY109" s="25" t="s">
        <v>149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25" t="s">
        <v>84</v>
      </c>
      <c r="BK109" s="193">
        <f>ROUND(I109*H109,2)</f>
        <v>0</v>
      </c>
      <c r="BL109" s="25" t="s">
        <v>302</v>
      </c>
      <c r="BM109" s="25" t="s">
        <v>1545</v>
      </c>
    </row>
    <row r="110" spans="2:65" s="1" customFormat="1" ht="13.5">
      <c r="B110" s="42"/>
      <c r="D110" s="194" t="s">
        <v>156</v>
      </c>
      <c r="F110" s="195" t="s">
        <v>1546</v>
      </c>
      <c r="I110" s="196"/>
      <c r="L110" s="42"/>
      <c r="M110" s="197"/>
      <c r="N110" s="43"/>
      <c r="O110" s="43"/>
      <c r="P110" s="43"/>
      <c r="Q110" s="43"/>
      <c r="R110" s="43"/>
      <c r="S110" s="43"/>
      <c r="T110" s="71"/>
      <c r="AT110" s="25" t="s">
        <v>156</v>
      </c>
      <c r="AU110" s="25" t="s">
        <v>89</v>
      </c>
    </row>
    <row r="111" spans="2:65" s="1" customFormat="1" ht="16.5" customHeight="1">
      <c r="B111" s="181"/>
      <c r="C111" s="182" t="s">
        <v>191</v>
      </c>
      <c r="D111" s="182" t="s">
        <v>151</v>
      </c>
      <c r="E111" s="183" t="s">
        <v>1547</v>
      </c>
      <c r="F111" s="184" t="s">
        <v>1548</v>
      </c>
      <c r="G111" s="185" t="s">
        <v>373</v>
      </c>
      <c r="H111" s="186">
        <v>1</v>
      </c>
      <c r="I111" s="187"/>
      <c r="J111" s="188">
        <f>ROUND(I111*H111,2)</f>
        <v>0</v>
      </c>
      <c r="K111" s="184" t="s">
        <v>220</v>
      </c>
      <c r="L111" s="42"/>
      <c r="M111" s="189" t="s">
        <v>5</v>
      </c>
      <c r="N111" s="190" t="s">
        <v>48</v>
      </c>
      <c r="O111" s="43"/>
      <c r="P111" s="191">
        <f>O111*H111</f>
        <v>0</v>
      </c>
      <c r="Q111" s="191">
        <v>0</v>
      </c>
      <c r="R111" s="191">
        <f>Q111*H111</f>
        <v>0</v>
      </c>
      <c r="S111" s="191">
        <v>0</v>
      </c>
      <c r="T111" s="192">
        <f>S111*H111</f>
        <v>0</v>
      </c>
      <c r="AR111" s="25" t="s">
        <v>302</v>
      </c>
      <c r="AT111" s="25" t="s">
        <v>151</v>
      </c>
      <c r="AU111" s="25" t="s">
        <v>89</v>
      </c>
      <c r="AY111" s="25" t="s">
        <v>149</v>
      </c>
      <c r="BE111" s="193">
        <f>IF(N111="základní",J111,0)</f>
        <v>0</v>
      </c>
      <c r="BF111" s="193">
        <f>IF(N111="snížená",J111,0)</f>
        <v>0</v>
      </c>
      <c r="BG111" s="193">
        <f>IF(N111="zákl. přenesená",J111,0)</f>
        <v>0</v>
      </c>
      <c r="BH111" s="193">
        <f>IF(N111="sníž. přenesená",J111,0)</f>
        <v>0</v>
      </c>
      <c r="BI111" s="193">
        <f>IF(N111="nulová",J111,0)</f>
        <v>0</v>
      </c>
      <c r="BJ111" s="25" t="s">
        <v>84</v>
      </c>
      <c r="BK111" s="193">
        <f>ROUND(I111*H111,2)</f>
        <v>0</v>
      </c>
      <c r="BL111" s="25" t="s">
        <v>302</v>
      </c>
      <c r="BM111" s="25" t="s">
        <v>1549</v>
      </c>
    </row>
    <row r="112" spans="2:65" s="1" customFormat="1" ht="13.5">
      <c r="B112" s="42"/>
      <c r="D112" s="194" t="s">
        <v>156</v>
      </c>
      <c r="F112" s="195" t="s">
        <v>1550</v>
      </c>
      <c r="I112" s="196"/>
      <c r="L112" s="42"/>
      <c r="M112" s="197"/>
      <c r="N112" s="43"/>
      <c r="O112" s="43"/>
      <c r="P112" s="43"/>
      <c r="Q112" s="43"/>
      <c r="R112" s="43"/>
      <c r="S112" s="43"/>
      <c r="T112" s="71"/>
      <c r="AT112" s="25" t="s">
        <v>156</v>
      </c>
      <c r="AU112" s="25" t="s">
        <v>89</v>
      </c>
    </row>
    <row r="113" spans="2:65" s="1" customFormat="1" ht="16.5" customHeight="1">
      <c r="B113" s="181"/>
      <c r="C113" s="182" t="s">
        <v>197</v>
      </c>
      <c r="D113" s="182" t="s">
        <v>151</v>
      </c>
      <c r="E113" s="183" t="s">
        <v>1551</v>
      </c>
      <c r="F113" s="184" t="s">
        <v>1552</v>
      </c>
      <c r="G113" s="185" t="s">
        <v>373</v>
      </c>
      <c r="H113" s="186">
        <v>1</v>
      </c>
      <c r="I113" s="187"/>
      <c r="J113" s="188">
        <f>ROUND(I113*H113,2)</f>
        <v>0</v>
      </c>
      <c r="K113" s="184" t="s">
        <v>220</v>
      </c>
      <c r="L113" s="42"/>
      <c r="M113" s="189" t="s">
        <v>5</v>
      </c>
      <c r="N113" s="190" t="s">
        <v>48</v>
      </c>
      <c r="O113" s="43"/>
      <c r="P113" s="191">
        <f>O113*H113</f>
        <v>0</v>
      </c>
      <c r="Q113" s="191">
        <v>1.8000000000000001E-4</v>
      </c>
      <c r="R113" s="191">
        <f>Q113*H113</f>
        <v>1.8000000000000001E-4</v>
      </c>
      <c r="S113" s="191">
        <v>0</v>
      </c>
      <c r="T113" s="192">
        <f>S113*H113</f>
        <v>0</v>
      </c>
      <c r="AR113" s="25" t="s">
        <v>302</v>
      </c>
      <c r="AT113" s="25" t="s">
        <v>151</v>
      </c>
      <c r="AU113" s="25" t="s">
        <v>89</v>
      </c>
      <c r="AY113" s="25" t="s">
        <v>149</v>
      </c>
      <c r="BE113" s="193">
        <f>IF(N113="základní",J113,0)</f>
        <v>0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25" t="s">
        <v>84</v>
      </c>
      <c r="BK113" s="193">
        <f>ROUND(I113*H113,2)</f>
        <v>0</v>
      </c>
      <c r="BL113" s="25" t="s">
        <v>302</v>
      </c>
      <c r="BM113" s="25" t="s">
        <v>1553</v>
      </c>
    </row>
    <row r="114" spans="2:65" s="1" customFormat="1" ht="13.5">
      <c r="B114" s="42"/>
      <c r="D114" s="194" t="s">
        <v>156</v>
      </c>
      <c r="F114" s="195" t="s">
        <v>1554</v>
      </c>
      <c r="I114" s="196"/>
      <c r="L114" s="42"/>
      <c r="M114" s="197"/>
      <c r="N114" s="43"/>
      <c r="O114" s="43"/>
      <c r="P114" s="43"/>
      <c r="Q114" s="43"/>
      <c r="R114" s="43"/>
      <c r="S114" s="43"/>
      <c r="T114" s="71"/>
      <c r="AT114" s="25" t="s">
        <v>156</v>
      </c>
      <c r="AU114" s="25" t="s">
        <v>89</v>
      </c>
    </row>
    <row r="115" spans="2:65" s="1" customFormat="1" ht="16.5" customHeight="1">
      <c r="B115" s="181"/>
      <c r="C115" s="224" t="s">
        <v>262</v>
      </c>
      <c r="D115" s="224" t="s">
        <v>503</v>
      </c>
      <c r="E115" s="225" t="s">
        <v>1555</v>
      </c>
      <c r="F115" s="226" t="s">
        <v>1556</v>
      </c>
      <c r="G115" s="227" t="s">
        <v>373</v>
      </c>
      <c r="H115" s="228">
        <v>1</v>
      </c>
      <c r="I115" s="229"/>
      <c r="J115" s="230">
        <f>ROUND(I115*H115,2)</f>
        <v>0</v>
      </c>
      <c r="K115" s="226" t="s">
        <v>5</v>
      </c>
      <c r="L115" s="231"/>
      <c r="M115" s="232" t="s">
        <v>5</v>
      </c>
      <c r="N115" s="233" t="s">
        <v>48</v>
      </c>
      <c r="O115" s="43"/>
      <c r="P115" s="191">
        <f>O115*H115</f>
        <v>0</v>
      </c>
      <c r="Q115" s="191">
        <v>1E-3</v>
      </c>
      <c r="R115" s="191">
        <f>Q115*H115</f>
        <v>1E-3</v>
      </c>
      <c r="S115" s="191">
        <v>0</v>
      </c>
      <c r="T115" s="192">
        <f>S115*H115</f>
        <v>0</v>
      </c>
      <c r="AR115" s="25" t="s">
        <v>429</v>
      </c>
      <c r="AT115" s="25" t="s">
        <v>503</v>
      </c>
      <c r="AU115" s="25" t="s">
        <v>89</v>
      </c>
      <c r="AY115" s="25" t="s">
        <v>149</v>
      </c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25" t="s">
        <v>84</v>
      </c>
      <c r="BK115" s="193">
        <f>ROUND(I115*H115,2)</f>
        <v>0</v>
      </c>
      <c r="BL115" s="25" t="s">
        <v>302</v>
      </c>
      <c r="BM115" s="25" t="s">
        <v>1557</v>
      </c>
    </row>
    <row r="116" spans="2:65" s="1" customFormat="1" ht="27">
      <c r="B116" s="42"/>
      <c r="D116" s="194" t="s">
        <v>156</v>
      </c>
      <c r="F116" s="195" t="s">
        <v>1558</v>
      </c>
      <c r="I116" s="196"/>
      <c r="L116" s="42"/>
      <c r="M116" s="197"/>
      <c r="N116" s="43"/>
      <c r="O116" s="43"/>
      <c r="P116" s="43"/>
      <c r="Q116" s="43"/>
      <c r="R116" s="43"/>
      <c r="S116" s="43"/>
      <c r="T116" s="71"/>
      <c r="AT116" s="25" t="s">
        <v>156</v>
      </c>
      <c r="AU116" s="25" t="s">
        <v>89</v>
      </c>
    </row>
    <row r="117" spans="2:65" s="1" customFormat="1" ht="16.5" customHeight="1">
      <c r="B117" s="181"/>
      <c r="C117" s="182" t="s">
        <v>266</v>
      </c>
      <c r="D117" s="182" t="s">
        <v>151</v>
      </c>
      <c r="E117" s="183" t="s">
        <v>1559</v>
      </c>
      <c r="F117" s="184" t="s">
        <v>1560</v>
      </c>
      <c r="G117" s="185" t="s">
        <v>373</v>
      </c>
      <c r="H117" s="186">
        <v>2</v>
      </c>
      <c r="I117" s="187"/>
      <c r="J117" s="188">
        <f>ROUND(I117*H117,2)</f>
        <v>0</v>
      </c>
      <c r="K117" s="184" t="s">
        <v>220</v>
      </c>
      <c r="L117" s="42"/>
      <c r="M117" s="189" t="s">
        <v>5</v>
      </c>
      <c r="N117" s="190" t="s">
        <v>48</v>
      </c>
      <c r="O117" s="43"/>
      <c r="P117" s="191">
        <f>O117*H117</f>
        <v>0</v>
      </c>
      <c r="Q117" s="191">
        <v>2.7999999999999998E-4</v>
      </c>
      <c r="R117" s="191">
        <f>Q117*H117</f>
        <v>5.5999999999999995E-4</v>
      </c>
      <c r="S117" s="191">
        <v>0</v>
      </c>
      <c r="T117" s="192">
        <f>S117*H117</f>
        <v>0</v>
      </c>
      <c r="AR117" s="25" t="s">
        <v>302</v>
      </c>
      <c r="AT117" s="25" t="s">
        <v>151</v>
      </c>
      <c r="AU117" s="25" t="s">
        <v>89</v>
      </c>
      <c r="AY117" s="25" t="s">
        <v>149</v>
      </c>
      <c r="BE117" s="193">
        <f>IF(N117="základní",J117,0)</f>
        <v>0</v>
      </c>
      <c r="BF117" s="193">
        <f>IF(N117="snížená",J117,0)</f>
        <v>0</v>
      </c>
      <c r="BG117" s="193">
        <f>IF(N117="zákl. přenesená",J117,0)</f>
        <v>0</v>
      </c>
      <c r="BH117" s="193">
        <f>IF(N117="sníž. přenesená",J117,0)</f>
        <v>0</v>
      </c>
      <c r="BI117" s="193">
        <f>IF(N117="nulová",J117,0)</f>
        <v>0</v>
      </c>
      <c r="BJ117" s="25" t="s">
        <v>84</v>
      </c>
      <c r="BK117" s="193">
        <f>ROUND(I117*H117,2)</f>
        <v>0</v>
      </c>
      <c r="BL117" s="25" t="s">
        <v>302</v>
      </c>
      <c r="BM117" s="25" t="s">
        <v>1561</v>
      </c>
    </row>
    <row r="118" spans="2:65" s="1" customFormat="1" ht="13.5">
      <c r="B118" s="42"/>
      <c r="D118" s="194" t="s">
        <v>156</v>
      </c>
      <c r="F118" s="195" t="s">
        <v>1562</v>
      </c>
      <c r="I118" s="196"/>
      <c r="L118" s="42"/>
      <c r="M118" s="197"/>
      <c r="N118" s="43"/>
      <c r="O118" s="43"/>
      <c r="P118" s="43"/>
      <c r="Q118" s="43"/>
      <c r="R118" s="43"/>
      <c r="S118" s="43"/>
      <c r="T118" s="71"/>
      <c r="AT118" s="25" t="s">
        <v>156</v>
      </c>
      <c r="AU118" s="25" t="s">
        <v>89</v>
      </c>
    </row>
    <row r="119" spans="2:65" s="1" customFormat="1" ht="25.5" customHeight="1">
      <c r="B119" s="181"/>
      <c r="C119" s="224" t="s">
        <v>270</v>
      </c>
      <c r="D119" s="224" t="s">
        <v>503</v>
      </c>
      <c r="E119" s="225" t="s">
        <v>1563</v>
      </c>
      <c r="F119" s="226" t="s">
        <v>1564</v>
      </c>
      <c r="G119" s="227" t="s">
        <v>373</v>
      </c>
      <c r="H119" s="228">
        <v>1</v>
      </c>
      <c r="I119" s="229"/>
      <c r="J119" s="230">
        <f>ROUND(I119*H119,2)</f>
        <v>0</v>
      </c>
      <c r="K119" s="226" t="s">
        <v>5</v>
      </c>
      <c r="L119" s="231"/>
      <c r="M119" s="232" t="s">
        <v>5</v>
      </c>
      <c r="N119" s="233" t="s">
        <v>48</v>
      </c>
      <c r="O119" s="43"/>
      <c r="P119" s="191">
        <f>O119*H119</f>
        <v>0</v>
      </c>
      <c r="Q119" s="191">
        <v>6.0999999999999997E-4</v>
      </c>
      <c r="R119" s="191">
        <f>Q119*H119</f>
        <v>6.0999999999999997E-4</v>
      </c>
      <c r="S119" s="191">
        <v>0</v>
      </c>
      <c r="T119" s="192">
        <f>S119*H119</f>
        <v>0</v>
      </c>
      <c r="AR119" s="25" t="s">
        <v>429</v>
      </c>
      <c r="AT119" s="25" t="s">
        <v>503</v>
      </c>
      <c r="AU119" s="25" t="s">
        <v>89</v>
      </c>
      <c r="AY119" s="25" t="s">
        <v>149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25" t="s">
        <v>84</v>
      </c>
      <c r="BK119" s="193">
        <f>ROUND(I119*H119,2)</f>
        <v>0</v>
      </c>
      <c r="BL119" s="25" t="s">
        <v>302</v>
      </c>
      <c r="BM119" s="25" t="s">
        <v>1565</v>
      </c>
    </row>
    <row r="120" spans="2:65" s="1" customFormat="1" ht="54">
      <c r="B120" s="42"/>
      <c r="D120" s="194" t="s">
        <v>156</v>
      </c>
      <c r="F120" s="195" t="s">
        <v>1566</v>
      </c>
      <c r="I120" s="196"/>
      <c r="L120" s="42"/>
      <c r="M120" s="197"/>
      <c r="N120" s="43"/>
      <c r="O120" s="43"/>
      <c r="P120" s="43"/>
      <c r="Q120" s="43"/>
      <c r="R120" s="43"/>
      <c r="S120" s="43"/>
      <c r="T120" s="71"/>
      <c r="AT120" s="25" t="s">
        <v>156</v>
      </c>
      <c r="AU120" s="25" t="s">
        <v>89</v>
      </c>
    </row>
    <row r="121" spans="2:65" s="1" customFormat="1" ht="25.5" customHeight="1">
      <c r="B121" s="181"/>
      <c r="C121" s="224" t="s">
        <v>280</v>
      </c>
      <c r="D121" s="224" t="s">
        <v>503</v>
      </c>
      <c r="E121" s="225" t="s">
        <v>1567</v>
      </c>
      <c r="F121" s="226" t="s">
        <v>1568</v>
      </c>
      <c r="G121" s="227" t="s">
        <v>373</v>
      </c>
      <c r="H121" s="228">
        <v>1</v>
      </c>
      <c r="I121" s="229"/>
      <c r="J121" s="230">
        <f>ROUND(I121*H121,2)</f>
        <v>0</v>
      </c>
      <c r="K121" s="226" t="s">
        <v>5</v>
      </c>
      <c r="L121" s="231"/>
      <c r="M121" s="232" t="s">
        <v>5</v>
      </c>
      <c r="N121" s="233" t="s">
        <v>48</v>
      </c>
      <c r="O121" s="43"/>
      <c r="P121" s="191">
        <f>O121*H121</f>
        <v>0</v>
      </c>
      <c r="Q121" s="191">
        <v>9.3999999999999997E-4</v>
      </c>
      <c r="R121" s="191">
        <f>Q121*H121</f>
        <v>9.3999999999999997E-4</v>
      </c>
      <c r="S121" s="191">
        <v>0</v>
      </c>
      <c r="T121" s="192">
        <f>S121*H121</f>
        <v>0</v>
      </c>
      <c r="AR121" s="25" t="s">
        <v>429</v>
      </c>
      <c r="AT121" s="25" t="s">
        <v>503</v>
      </c>
      <c r="AU121" s="25" t="s">
        <v>89</v>
      </c>
      <c r="AY121" s="25" t="s">
        <v>149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25" t="s">
        <v>84</v>
      </c>
      <c r="BK121" s="193">
        <f>ROUND(I121*H121,2)</f>
        <v>0</v>
      </c>
      <c r="BL121" s="25" t="s">
        <v>302</v>
      </c>
      <c r="BM121" s="25" t="s">
        <v>1569</v>
      </c>
    </row>
    <row r="122" spans="2:65" s="1" customFormat="1" ht="67.5">
      <c r="B122" s="42"/>
      <c r="D122" s="194" t="s">
        <v>156</v>
      </c>
      <c r="F122" s="195" t="s">
        <v>1570</v>
      </c>
      <c r="I122" s="196"/>
      <c r="L122" s="42"/>
      <c r="M122" s="197"/>
      <c r="N122" s="43"/>
      <c r="O122" s="43"/>
      <c r="P122" s="43"/>
      <c r="Q122" s="43"/>
      <c r="R122" s="43"/>
      <c r="S122" s="43"/>
      <c r="T122" s="71"/>
      <c r="AT122" s="25" t="s">
        <v>156</v>
      </c>
      <c r="AU122" s="25" t="s">
        <v>89</v>
      </c>
    </row>
    <row r="123" spans="2:65" s="1" customFormat="1" ht="16.5" customHeight="1">
      <c r="B123" s="181"/>
      <c r="C123" s="182" t="s">
        <v>11</v>
      </c>
      <c r="D123" s="182" t="s">
        <v>151</v>
      </c>
      <c r="E123" s="183" t="s">
        <v>1571</v>
      </c>
      <c r="F123" s="184" t="s">
        <v>1572</v>
      </c>
      <c r="G123" s="185" t="s">
        <v>379</v>
      </c>
      <c r="H123" s="186">
        <v>12</v>
      </c>
      <c r="I123" s="187"/>
      <c r="J123" s="188">
        <f>ROUND(I123*H123,2)</f>
        <v>0</v>
      </c>
      <c r="K123" s="184" t="s">
        <v>220</v>
      </c>
      <c r="L123" s="42"/>
      <c r="M123" s="189" t="s">
        <v>5</v>
      </c>
      <c r="N123" s="190" t="s">
        <v>48</v>
      </c>
      <c r="O123" s="43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AR123" s="25" t="s">
        <v>302</v>
      </c>
      <c r="AT123" s="25" t="s">
        <v>151</v>
      </c>
      <c r="AU123" s="25" t="s">
        <v>89</v>
      </c>
      <c r="AY123" s="25" t="s">
        <v>149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25" t="s">
        <v>84</v>
      </c>
      <c r="BK123" s="193">
        <f>ROUND(I123*H123,2)</f>
        <v>0</v>
      </c>
      <c r="BL123" s="25" t="s">
        <v>302</v>
      </c>
      <c r="BM123" s="25" t="s">
        <v>1573</v>
      </c>
    </row>
    <row r="124" spans="2:65" s="1" customFormat="1" ht="13.5">
      <c r="B124" s="42"/>
      <c r="D124" s="194" t="s">
        <v>156</v>
      </c>
      <c r="F124" s="195" t="s">
        <v>1574</v>
      </c>
      <c r="I124" s="196"/>
      <c r="L124" s="42"/>
      <c r="M124" s="197"/>
      <c r="N124" s="43"/>
      <c r="O124" s="43"/>
      <c r="P124" s="43"/>
      <c r="Q124" s="43"/>
      <c r="R124" s="43"/>
      <c r="S124" s="43"/>
      <c r="T124" s="71"/>
      <c r="AT124" s="25" t="s">
        <v>156</v>
      </c>
      <c r="AU124" s="25" t="s">
        <v>89</v>
      </c>
    </row>
    <row r="125" spans="2:65" s="13" customFormat="1" ht="13.5">
      <c r="B125" s="208"/>
      <c r="D125" s="194" t="s">
        <v>223</v>
      </c>
      <c r="E125" s="209" t="s">
        <v>5</v>
      </c>
      <c r="F125" s="210" t="s">
        <v>1575</v>
      </c>
      <c r="H125" s="211">
        <v>12</v>
      </c>
      <c r="I125" s="212"/>
      <c r="L125" s="208"/>
      <c r="M125" s="213"/>
      <c r="N125" s="214"/>
      <c r="O125" s="214"/>
      <c r="P125" s="214"/>
      <c r="Q125" s="214"/>
      <c r="R125" s="214"/>
      <c r="S125" s="214"/>
      <c r="T125" s="215"/>
      <c r="AT125" s="209" t="s">
        <v>223</v>
      </c>
      <c r="AU125" s="209" t="s">
        <v>89</v>
      </c>
      <c r="AV125" s="13" t="s">
        <v>89</v>
      </c>
      <c r="AW125" s="13" t="s">
        <v>40</v>
      </c>
      <c r="AX125" s="13" t="s">
        <v>84</v>
      </c>
      <c r="AY125" s="209" t="s">
        <v>149</v>
      </c>
    </row>
    <row r="126" spans="2:65" s="1" customFormat="1" ht="16.5" customHeight="1">
      <c r="B126" s="181"/>
      <c r="C126" s="182" t="s">
        <v>302</v>
      </c>
      <c r="D126" s="182" t="s">
        <v>151</v>
      </c>
      <c r="E126" s="183" t="s">
        <v>1576</v>
      </c>
      <c r="F126" s="184" t="s">
        <v>1577</v>
      </c>
      <c r="G126" s="185" t="s">
        <v>242</v>
      </c>
      <c r="H126" s="186">
        <v>8.0000000000000002E-3</v>
      </c>
      <c r="I126" s="187"/>
      <c r="J126" s="188">
        <f>ROUND(I126*H126,2)</f>
        <v>0</v>
      </c>
      <c r="K126" s="184" t="s">
        <v>220</v>
      </c>
      <c r="L126" s="42"/>
      <c r="M126" s="189" t="s">
        <v>5</v>
      </c>
      <c r="N126" s="190" t="s">
        <v>48</v>
      </c>
      <c r="O126" s="43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AR126" s="25" t="s">
        <v>302</v>
      </c>
      <c r="AT126" s="25" t="s">
        <v>151</v>
      </c>
      <c r="AU126" s="25" t="s">
        <v>89</v>
      </c>
      <c r="AY126" s="25" t="s">
        <v>149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25" t="s">
        <v>84</v>
      </c>
      <c r="BK126" s="193">
        <f>ROUND(I126*H126,2)</f>
        <v>0</v>
      </c>
      <c r="BL126" s="25" t="s">
        <v>302</v>
      </c>
      <c r="BM126" s="25" t="s">
        <v>1578</v>
      </c>
    </row>
    <row r="127" spans="2:65" s="1" customFormat="1" ht="27">
      <c r="B127" s="42"/>
      <c r="D127" s="194" t="s">
        <v>156</v>
      </c>
      <c r="F127" s="195" t="s">
        <v>1579</v>
      </c>
      <c r="I127" s="196"/>
      <c r="L127" s="42"/>
      <c r="M127" s="197"/>
      <c r="N127" s="43"/>
      <c r="O127" s="43"/>
      <c r="P127" s="43"/>
      <c r="Q127" s="43"/>
      <c r="R127" s="43"/>
      <c r="S127" s="43"/>
      <c r="T127" s="71"/>
      <c r="AT127" s="25" t="s">
        <v>156</v>
      </c>
      <c r="AU127" s="25" t="s">
        <v>89</v>
      </c>
    </row>
    <row r="128" spans="2:65" s="1" customFormat="1" ht="16.5" customHeight="1">
      <c r="B128" s="181"/>
      <c r="C128" s="182" t="s">
        <v>311</v>
      </c>
      <c r="D128" s="182" t="s">
        <v>151</v>
      </c>
      <c r="E128" s="183" t="s">
        <v>1580</v>
      </c>
      <c r="F128" s="184" t="s">
        <v>1581</v>
      </c>
      <c r="G128" s="185" t="s">
        <v>242</v>
      </c>
      <c r="H128" s="186">
        <v>8.0000000000000002E-3</v>
      </c>
      <c r="I128" s="187"/>
      <c r="J128" s="188">
        <f>ROUND(I128*H128,2)</f>
        <v>0</v>
      </c>
      <c r="K128" s="184" t="s">
        <v>220</v>
      </c>
      <c r="L128" s="42"/>
      <c r="M128" s="189" t="s">
        <v>5</v>
      </c>
      <c r="N128" s="190" t="s">
        <v>48</v>
      </c>
      <c r="O128" s="43"/>
      <c r="P128" s="191">
        <f>O128*H128</f>
        <v>0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AR128" s="25" t="s">
        <v>302</v>
      </c>
      <c r="AT128" s="25" t="s">
        <v>151</v>
      </c>
      <c r="AU128" s="25" t="s">
        <v>89</v>
      </c>
      <c r="AY128" s="25" t="s">
        <v>149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25" t="s">
        <v>84</v>
      </c>
      <c r="BK128" s="193">
        <f>ROUND(I128*H128,2)</f>
        <v>0</v>
      </c>
      <c r="BL128" s="25" t="s">
        <v>302</v>
      </c>
      <c r="BM128" s="25" t="s">
        <v>1582</v>
      </c>
    </row>
    <row r="129" spans="2:65" s="1" customFormat="1" ht="27">
      <c r="B129" s="42"/>
      <c r="D129" s="194" t="s">
        <v>156</v>
      </c>
      <c r="F129" s="195" t="s">
        <v>1583</v>
      </c>
      <c r="I129" s="196"/>
      <c r="L129" s="42"/>
      <c r="M129" s="197"/>
      <c r="N129" s="43"/>
      <c r="O129" s="43"/>
      <c r="P129" s="43"/>
      <c r="Q129" s="43"/>
      <c r="R129" s="43"/>
      <c r="S129" s="43"/>
      <c r="T129" s="71"/>
      <c r="AT129" s="25" t="s">
        <v>156</v>
      </c>
      <c r="AU129" s="25" t="s">
        <v>89</v>
      </c>
    </row>
    <row r="130" spans="2:65" s="1" customFormat="1" ht="16.5" customHeight="1">
      <c r="B130" s="181"/>
      <c r="C130" s="182" t="s">
        <v>318</v>
      </c>
      <c r="D130" s="182" t="s">
        <v>151</v>
      </c>
      <c r="E130" s="183" t="s">
        <v>1584</v>
      </c>
      <c r="F130" s="184" t="s">
        <v>1585</v>
      </c>
      <c r="G130" s="185" t="s">
        <v>154</v>
      </c>
      <c r="H130" s="186">
        <v>1</v>
      </c>
      <c r="I130" s="187"/>
      <c r="J130" s="188">
        <f>ROUND(I130*H130,2)</f>
        <v>0</v>
      </c>
      <c r="K130" s="184" t="s">
        <v>5</v>
      </c>
      <c r="L130" s="42"/>
      <c r="M130" s="189" t="s">
        <v>5</v>
      </c>
      <c r="N130" s="190" t="s">
        <v>48</v>
      </c>
      <c r="O130" s="43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AR130" s="25" t="s">
        <v>302</v>
      </c>
      <c r="AT130" s="25" t="s">
        <v>151</v>
      </c>
      <c r="AU130" s="25" t="s">
        <v>89</v>
      </c>
      <c r="AY130" s="25" t="s">
        <v>149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25" t="s">
        <v>84</v>
      </c>
      <c r="BK130" s="193">
        <f>ROUND(I130*H130,2)</f>
        <v>0</v>
      </c>
      <c r="BL130" s="25" t="s">
        <v>302</v>
      </c>
      <c r="BM130" s="25" t="s">
        <v>1586</v>
      </c>
    </row>
    <row r="131" spans="2:65" s="1" customFormat="1" ht="54">
      <c r="B131" s="42"/>
      <c r="D131" s="194" t="s">
        <v>156</v>
      </c>
      <c r="F131" s="195" t="s">
        <v>1587</v>
      </c>
      <c r="I131" s="196"/>
      <c r="L131" s="42"/>
      <c r="M131" s="197"/>
      <c r="N131" s="43"/>
      <c r="O131" s="43"/>
      <c r="P131" s="43"/>
      <c r="Q131" s="43"/>
      <c r="R131" s="43"/>
      <c r="S131" s="43"/>
      <c r="T131" s="71"/>
      <c r="AT131" s="25" t="s">
        <v>156</v>
      </c>
      <c r="AU131" s="25" t="s">
        <v>89</v>
      </c>
    </row>
    <row r="132" spans="2:65" s="11" customFormat="1" ht="29.85" customHeight="1">
      <c r="B132" s="168"/>
      <c r="D132" s="169" t="s">
        <v>76</v>
      </c>
      <c r="E132" s="179" t="s">
        <v>1588</v>
      </c>
      <c r="F132" s="179" t="s">
        <v>1589</v>
      </c>
      <c r="I132" s="171"/>
      <c r="J132" s="180">
        <f>BK132</f>
        <v>0</v>
      </c>
      <c r="L132" s="168"/>
      <c r="M132" s="173"/>
      <c r="N132" s="174"/>
      <c r="O132" s="174"/>
      <c r="P132" s="175">
        <f>SUM(P133:P157)</f>
        <v>0</v>
      </c>
      <c r="Q132" s="174"/>
      <c r="R132" s="175">
        <f>SUM(R133:R157)</f>
        <v>1.719E-2</v>
      </c>
      <c r="S132" s="174"/>
      <c r="T132" s="176">
        <f>SUM(T133:T157)</f>
        <v>0</v>
      </c>
      <c r="AR132" s="169" t="s">
        <v>89</v>
      </c>
      <c r="AT132" s="177" t="s">
        <v>76</v>
      </c>
      <c r="AU132" s="177" t="s">
        <v>84</v>
      </c>
      <c r="AY132" s="169" t="s">
        <v>149</v>
      </c>
      <c r="BK132" s="178">
        <f>SUM(BK133:BK157)</f>
        <v>0</v>
      </c>
    </row>
    <row r="133" spans="2:65" s="1" customFormat="1" ht="16.5" customHeight="1">
      <c r="B133" s="181"/>
      <c r="C133" s="182" t="s">
        <v>325</v>
      </c>
      <c r="D133" s="182" t="s">
        <v>151</v>
      </c>
      <c r="E133" s="183" t="s">
        <v>1590</v>
      </c>
      <c r="F133" s="184" t="s">
        <v>1591</v>
      </c>
      <c r="G133" s="185" t="s">
        <v>373</v>
      </c>
      <c r="H133" s="186">
        <v>1</v>
      </c>
      <c r="I133" s="187"/>
      <c r="J133" s="188">
        <f>ROUND(I133*H133,2)</f>
        <v>0</v>
      </c>
      <c r="K133" s="184" t="s">
        <v>220</v>
      </c>
      <c r="L133" s="42"/>
      <c r="M133" s="189" t="s">
        <v>5</v>
      </c>
      <c r="N133" s="190" t="s">
        <v>48</v>
      </c>
      <c r="O133" s="43"/>
      <c r="P133" s="191">
        <f>O133*H133</f>
        <v>0</v>
      </c>
      <c r="Q133" s="191">
        <v>4.0000000000000003E-5</v>
      </c>
      <c r="R133" s="191">
        <f>Q133*H133</f>
        <v>4.0000000000000003E-5</v>
      </c>
      <c r="S133" s="191">
        <v>0</v>
      </c>
      <c r="T133" s="192">
        <f>S133*H133</f>
        <v>0</v>
      </c>
      <c r="AR133" s="25" t="s">
        <v>302</v>
      </c>
      <c r="AT133" s="25" t="s">
        <v>151</v>
      </c>
      <c r="AU133" s="25" t="s">
        <v>89</v>
      </c>
      <c r="AY133" s="25" t="s">
        <v>149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25" t="s">
        <v>84</v>
      </c>
      <c r="BK133" s="193">
        <f>ROUND(I133*H133,2)</f>
        <v>0</v>
      </c>
      <c r="BL133" s="25" t="s">
        <v>302</v>
      </c>
      <c r="BM133" s="25" t="s">
        <v>1592</v>
      </c>
    </row>
    <row r="134" spans="2:65" s="1" customFormat="1" ht="13.5">
      <c r="B134" s="42"/>
      <c r="D134" s="194" t="s">
        <v>156</v>
      </c>
      <c r="F134" s="195" t="s">
        <v>1593</v>
      </c>
      <c r="I134" s="196"/>
      <c r="L134" s="42"/>
      <c r="M134" s="197"/>
      <c r="N134" s="43"/>
      <c r="O134" s="43"/>
      <c r="P134" s="43"/>
      <c r="Q134" s="43"/>
      <c r="R134" s="43"/>
      <c r="S134" s="43"/>
      <c r="T134" s="71"/>
      <c r="AT134" s="25" t="s">
        <v>156</v>
      </c>
      <c r="AU134" s="25" t="s">
        <v>89</v>
      </c>
    </row>
    <row r="135" spans="2:65" s="1" customFormat="1" ht="16.5" customHeight="1">
      <c r="B135" s="181"/>
      <c r="C135" s="224" t="s">
        <v>331</v>
      </c>
      <c r="D135" s="224" t="s">
        <v>503</v>
      </c>
      <c r="E135" s="225" t="s">
        <v>1594</v>
      </c>
      <c r="F135" s="226" t="s">
        <v>1595</v>
      </c>
      <c r="G135" s="227" t="s">
        <v>373</v>
      </c>
      <c r="H135" s="228">
        <v>1</v>
      </c>
      <c r="I135" s="229"/>
      <c r="J135" s="230">
        <f>ROUND(I135*H135,2)</f>
        <v>0</v>
      </c>
      <c r="K135" s="226" t="s">
        <v>220</v>
      </c>
      <c r="L135" s="231"/>
      <c r="M135" s="232" t="s">
        <v>5</v>
      </c>
      <c r="N135" s="233" t="s">
        <v>48</v>
      </c>
      <c r="O135" s="43"/>
      <c r="P135" s="191">
        <f>O135*H135</f>
        <v>0</v>
      </c>
      <c r="Q135" s="191">
        <v>4.0000000000000003E-5</v>
      </c>
      <c r="R135" s="191">
        <f>Q135*H135</f>
        <v>4.0000000000000003E-5</v>
      </c>
      <c r="S135" s="191">
        <v>0</v>
      </c>
      <c r="T135" s="192">
        <f>S135*H135</f>
        <v>0</v>
      </c>
      <c r="AR135" s="25" t="s">
        <v>429</v>
      </c>
      <c r="AT135" s="25" t="s">
        <v>503</v>
      </c>
      <c r="AU135" s="25" t="s">
        <v>89</v>
      </c>
      <c r="AY135" s="25" t="s">
        <v>149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25" t="s">
        <v>84</v>
      </c>
      <c r="BK135" s="193">
        <f>ROUND(I135*H135,2)</f>
        <v>0</v>
      </c>
      <c r="BL135" s="25" t="s">
        <v>302</v>
      </c>
      <c r="BM135" s="25" t="s">
        <v>1596</v>
      </c>
    </row>
    <row r="136" spans="2:65" s="1" customFormat="1" ht="13.5">
      <c r="B136" s="42"/>
      <c r="D136" s="194" t="s">
        <v>156</v>
      </c>
      <c r="F136" s="195" t="s">
        <v>1595</v>
      </c>
      <c r="I136" s="196"/>
      <c r="L136" s="42"/>
      <c r="M136" s="197"/>
      <c r="N136" s="43"/>
      <c r="O136" s="43"/>
      <c r="P136" s="43"/>
      <c r="Q136" s="43"/>
      <c r="R136" s="43"/>
      <c r="S136" s="43"/>
      <c r="T136" s="71"/>
      <c r="AT136" s="25" t="s">
        <v>156</v>
      </c>
      <c r="AU136" s="25" t="s">
        <v>89</v>
      </c>
    </row>
    <row r="137" spans="2:65" s="1" customFormat="1" ht="16.5" customHeight="1">
      <c r="B137" s="181"/>
      <c r="C137" s="182" t="s">
        <v>10</v>
      </c>
      <c r="D137" s="182" t="s">
        <v>151</v>
      </c>
      <c r="E137" s="183" t="s">
        <v>1597</v>
      </c>
      <c r="F137" s="184" t="s">
        <v>1598</v>
      </c>
      <c r="G137" s="185" t="s">
        <v>379</v>
      </c>
      <c r="H137" s="186">
        <v>13</v>
      </c>
      <c r="I137" s="187"/>
      <c r="J137" s="188">
        <f>ROUND(I137*H137,2)</f>
        <v>0</v>
      </c>
      <c r="K137" s="184" t="s">
        <v>220</v>
      </c>
      <c r="L137" s="42"/>
      <c r="M137" s="189" t="s">
        <v>5</v>
      </c>
      <c r="N137" s="190" t="s">
        <v>48</v>
      </c>
      <c r="O137" s="43"/>
      <c r="P137" s="191">
        <f>O137*H137</f>
        <v>0</v>
      </c>
      <c r="Q137" s="191">
        <v>9.6000000000000002E-4</v>
      </c>
      <c r="R137" s="191">
        <f>Q137*H137</f>
        <v>1.248E-2</v>
      </c>
      <c r="S137" s="191">
        <v>0</v>
      </c>
      <c r="T137" s="192">
        <f>S137*H137</f>
        <v>0</v>
      </c>
      <c r="AR137" s="25" t="s">
        <v>302</v>
      </c>
      <c r="AT137" s="25" t="s">
        <v>151</v>
      </c>
      <c r="AU137" s="25" t="s">
        <v>89</v>
      </c>
      <c r="AY137" s="25" t="s">
        <v>149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25" t="s">
        <v>84</v>
      </c>
      <c r="BK137" s="193">
        <f>ROUND(I137*H137,2)</f>
        <v>0</v>
      </c>
      <c r="BL137" s="25" t="s">
        <v>302</v>
      </c>
      <c r="BM137" s="25" t="s">
        <v>1599</v>
      </c>
    </row>
    <row r="138" spans="2:65" s="1" customFormat="1" ht="13.5">
      <c r="B138" s="42"/>
      <c r="D138" s="194" t="s">
        <v>156</v>
      </c>
      <c r="F138" s="195" t="s">
        <v>1600</v>
      </c>
      <c r="I138" s="196"/>
      <c r="L138" s="42"/>
      <c r="M138" s="197"/>
      <c r="N138" s="43"/>
      <c r="O138" s="43"/>
      <c r="P138" s="43"/>
      <c r="Q138" s="43"/>
      <c r="R138" s="43"/>
      <c r="S138" s="43"/>
      <c r="T138" s="71"/>
      <c r="AT138" s="25" t="s">
        <v>156</v>
      </c>
      <c r="AU138" s="25" t="s">
        <v>89</v>
      </c>
    </row>
    <row r="139" spans="2:65" s="13" customFormat="1" ht="13.5">
      <c r="B139" s="208"/>
      <c r="D139" s="194" t="s">
        <v>223</v>
      </c>
      <c r="E139" s="209" t="s">
        <v>5</v>
      </c>
      <c r="F139" s="210" t="s">
        <v>1601</v>
      </c>
      <c r="H139" s="211">
        <v>13</v>
      </c>
      <c r="I139" s="212"/>
      <c r="L139" s="208"/>
      <c r="M139" s="213"/>
      <c r="N139" s="214"/>
      <c r="O139" s="214"/>
      <c r="P139" s="214"/>
      <c r="Q139" s="214"/>
      <c r="R139" s="214"/>
      <c r="S139" s="214"/>
      <c r="T139" s="215"/>
      <c r="AT139" s="209" t="s">
        <v>223</v>
      </c>
      <c r="AU139" s="209" t="s">
        <v>89</v>
      </c>
      <c r="AV139" s="13" t="s">
        <v>89</v>
      </c>
      <c r="AW139" s="13" t="s">
        <v>40</v>
      </c>
      <c r="AX139" s="13" t="s">
        <v>84</v>
      </c>
      <c r="AY139" s="209" t="s">
        <v>149</v>
      </c>
    </row>
    <row r="140" spans="2:65" s="1" customFormat="1" ht="25.5" customHeight="1">
      <c r="B140" s="181"/>
      <c r="C140" s="182" t="s">
        <v>345</v>
      </c>
      <c r="D140" s="182" t="s">
        <v>151</v>
      </c>
      <c r="E140" s="183" t="s">
        <v>1602</v>
      </c>
      <c r="F140" s="184" t="s">
        <v>1603</v>
      </c>
      <c r="G140" s="185" t="s">
        <v>194</v>
      </c>
      <c r="H140" s="186">
        <v>1</v>
      </c>
      <c r="I140" s="187"/>
      <c r="J140" s="188">
        <f>ROUND(I140*H140,2)</f>
        <v>0</v>
      </c>
      <c r="K140" s="184" t="s">
        <v>220</v>
      </c>
      <c r="L140" s="42"/>
      <c r="M140" s="189" t="s">
        <v>5</v>
      </c>
      <c r="N140" s="190" t="s">
        <v>48</v>
      </c>
      <c r="O140" s="43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AR140" s="25" t="s">
        <v>302</v>
      </c>
      <c r="AT140" s="25" t="s">
        <v>151</v>
      </c>
      <c r="AU140" s="25" t="s">
        <v>89</v>
      </c>
      <c r="AY140" s="25" t="s">
        <v>149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25" t="s">
        <v>84</v>
      </c>
      <c r="BK140" s="193">
        <f>ROUND(I140*H140,2)</f>
        <v>0</v>
      </c>
      <c r="BL140" s="25" t="s">
        <v>302</v>
      </c>
      <c r="BM140" s="25" t="s">
        <v>1604</v>
      </c>
    </row>
    <row r="141" spans="2:65" s="1" customFormat="1" ht="13.5">
      <c r="B141" s="42"/>
      <c r="D141" s="194" t="s">
        <v>156</v>
      </c>
      <c r="F141" s="195" t="s">
        <v>1605</v>
      </c>
      <c r="I141" s="196"/>
      <c r="L141" s="42"/>
      <c r="M141" s="197"/>
      <c r="N141" s="43"/>
      <c r="O141" s="43"/>
      <c r="P141" s="43"/>
      <c r="Q141" s="43"/>
      <c r="R141" s="43"/>
      <c r="S141" s="43"/>
      <c r="T141" s="71"/>
      <c r="AT141" s="25" t="s">
        <v>156</v>
      </c>
      <c r="AU141" s="25" t="s">
        <v>89</v>
      </c>
    </row>
    <row r="142" spans="2:65" s="1" customFormat="1" ht="16.5" customHeight="1">
      <c r="B142" s="181"/>
      <c r="C142" s="182" t="s">
        <v>350</v>
      </c>
      <c r="D142" s="182" t="s">
        <v>151</v>
      </c>
      <c r="E142" s="183" t="s">
        <v>1606</v>
      </c>
      <c r="F142" s="184" t="s">
        <v>1607</v>
      </c>
      <c r="G142" s="185" t="s">
        <v>373</v>
      </c>
      <c r="H142" s="186">
        <v>3</v>
      </c>
      <c r="I142" s="187"/>
      <c r="J142" s="188">
        <f>ROUND(I142*H142,2)</f>
        <v>0</v>
      </c>
      <c r="K142" s="184" t="s">
        <v>220</v>
      </c>
      <c r="L142" s="42"/>
      <c r="M142" s="189" t="s">
        <v>5</v>
      </c>
      <c r="N142" s="190" t="s">
        <v>48</v>
      </c>
      <c r="O142" s="43"/>
      <c r="P142" s="191">
        <f>O142*H142</f>
        <v>0</v>
      </c>
      <c r="Q142" s="191">
        <v>2.2000000000000001E-4</v>
      </c>
      <c r="R142" s="191">
        <f>Q142*H142</f>
        <v>6.6E-4</v>
      </c>
      <c r="S142" s="191">
        <v>0</v>
      </c>
      <c r="T142" s="192">
        <f>S142*H142</f>
        <v>0</v>
      </c>
      <c r="AR142" s="25" t="s">
        <v>302</v>
      </c>
      <c r="AT142" s="25" t="s">
        <v>151</v>
      </c>
      <c r="AU142" s="25" t="s">
        <v>89</v>
      </c>
      <c r="AY142" s="25" t="s">
        <v>149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25" t="s">
        <v>84</v>
      </c>
      <c r="BK142" s="193">
        <f>ROUND(I142*H142,2)</f>
        <v>0</v>
      </c>
      <c r="BL142" s="25" t="s">
        <v>302</v>
      </c>
      <c r="BM142" s="25" t="s">
        <v>1608</v>
      </c>
    </row>
    <row r="143" spans="2:65" s="1" customFormat="1" ht="13.5">
      <c r="B143" s="42"/>
      <c r="D143" s="194" t="s">
        <v>156</v>
      </c>
      <c r="F143" s="195" t="s">
        <v>1609</v>
      </c>
      <c r="I143" s="196"/>
      <c r="L143" s="42"/>
      <c r="M143" s="197"/>
      <c r="N143" s="43"/>
      <c r="O143" s="43"/>
      <c r="P143" s="43"/>
      <c r="Q143" s="43"/>
      <c r="R143" s="43"/>
      <c r="S143" s="43"/>
      <c r="T143" s="71"/>
      <c r="AT143" s="25" t="s">
        <v>156</v>
      </c>
      <c r="AU143" s="25" t="s">
        <v>89</v>
      </c>
    </row>
    <row r="144" spans="2:65" s="1" customFormat="1" ht="16.5" customHeight="1">
      <c r="B144" s="181"/>
      <c r="C144" s="182" t="s">
        <v>357</v>
      </c>
      <c r="D144" s="182" t="s">
        <v>151</v>
      </c>
      <c r="E144" s="183" t="s">
        <v>1610</v>
      </c>
      <c r="F144" s="184" t="s">
        <v>1611</v>
      </c>
      <c r="G144" s="185" t="s">
        <v>373</v>
      </c>
      <c r="H144" s="186">
        <v>1</v>
      </c>
      <c r="I144" s="187"/>
      <c r="J144" s="188">
        <f>ROUND(I144*H144,2)</f>
        <v>0</v>
      </c>
      <c r="K144" s="184" t="s">
        <v>5</v>
      </c>
      <c r="L144" s="42"/>
      <c r="M144" s="189" t="s">
        <v>5</v>
      </c>
      <c r="N144" s="190" t="s">
        <v>48</v>
      </c>
      <c r="O144" s="43"/>
      <c r="P144" s="191">
        <f>O144*H144</f>
        <v>0</v>
      </c>
      <c r="Q144" s="191">
        <v>3.5E-4</v>
      </c>
      <c r="R144" s="191">
        <f>Q144*H144</f>
        <v>3.5E-4</v>
      </c>
      <c r="S144" s="191">
        <v>0</v>
      </c>
      <c r="T144" s="192">
        <f>S144*H144</f>
        <v>0</v>
      </c>
      <c r="AR144" s="25" t="s">
        <v>302</v>
      </c>
      <c r="AT144" s="25" t="s">
        <v>151</v>
      </c>
      <c r="AU144" s="25" t="s">
        <v>89</v>
      </c>
      <c r="AY144" s="25" t="s">
        <v>149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25" t="s">
        <v>84</v>
      </c>
      <c r="BK144" s="193">
        <f>ROUND(I144*H144,2)</f>
        <v>0</v>
      </c>
      <c r="BL144" s="25" t="s">
        <v>302</v>
      </c>
      <c r="BM144" s="25" t="s">
        <v>1612</v>
      </c>
    </row>
    <row r="145" spans="2:65" s="1" customFormat="1" ht="13.5">
      <c r="B145" s="42"/>
      <c r="D145" s="194" t="s">
        <v>156</v>
      </c>
      <c r="F145" s="195" t="s">
        <v>1613</v>
      </c>
      <c r="I145" s="196"/>
      <c r="L145" s="42"/>
      <c r="M145" s="197"/>
      <c r="N145" s="43"/>
      <c r="O145" s="43"/>
      <c r="P145" s="43"/>
      <c r="Q145" s="43"/>
      <c r="R145" s="43"/>
      <c r="S145" s="43"/>
      <c r="T145" s="71"/>
      <c r="AT145" s="25" t="s">
        <v>156</v>
      </c>
      <c r="AU145" s="25" t="s">
        <v>89</v>
      </c>
    </row>
    <row r="146" spans="2:65" s="1" customFormat="1" ht="16.5" customHeight="1">
      <c r="B146" s="181"/>
      <c r="C146" s="182" t="s">
        <v>363</v>
      </c>
      <c r="D146" s="182" t="s">
        <v>151</v>
      </c>
      <c r="E146" s="183" t="s">
        <v>1614</v>
      </c>
      <c r="F146" s="184" t="s">
        <v>1343</v>
      </c>
      <c r="G146" s="185" t="s">
        <v>373</v>
      </c>
      <c r="H146" s="186">
        <v>3</v>
      </c>
      <c r="I146" s="187"/>
      <c r="J146" s="188">
        <f>ROUND(I146*H146,2)</f>
        <v>0</v>
      </c>
      <c r="K146" s="184" t="s">
        <v>220</v>
      </c>
      <c r="L146" s="42"/>
      <c r="M146" s="189" t="s">
        <v>5</v>
      </c>
      <c r="N146" s="190" t="s">
        <v>48</v>
      </c>
      <c r="O146" s="43"/>
      <c r="P146" s="191">
        <f>O146*H146</f>
        <v>0</v>
      </c>
      <c r="Q146" s="191">
        <v>3.4000000000000002E-4</v>
      </c>
      <c r="R146" s="191">
        <f>Q146*H146</f>
        <v>1.0200000000000001E-3</v>
      </c>
      <c r="S146" s="191">
        <v>0</v>
      </c>
      <c r="T146" s="192">
        <f>S146*H146</f>
        <v>0</v>
      </c>
      <c r="AR146" s="25" t="s">
        <v>302</v>
      </c>
      <c r="AT146" s="25" t="s">
        <v>151</v>
      </c>
      <c r="AU146" s="25" t="s">
        <v>89</v>
      </c>
      <c r="AY146" s="25" t="s">
        <v>149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25" t="s">
        <v>84</v>
      </c>
      <c r="BK146" s="193">
        <f>ROUND(I146*H146,2)</f>
        <v>0</v>
      </c>
      <c r="BL146" s="25" t="s">
        <v>302</v>
      </c>
      <c r="BM146" s="25" t="s">
        <v>1615</v>
      </c>
    </row>
    <row r="147" spans="2:65" s="1" customFormat="1" ht="13.5">
      <c r="B147" s="42"/>
      <c r="D147" s="194" t="s">
        <v>156</v>
      </c>
      <c r="F147" s="195" t="s">
        <v>1616</v>
      </c>
      <c r="I147" s="196"/>
      <c r="L147" s="42"/>
      <c r="M147" s="197"/>
      <c r="N147" s="43"/>
      <c r="O147" s="43"/>
      <c r="P147" s="43"/>
      <c r="Q147" s="43"/>
      <c r="R147" s="43"/>
      <c r="S147" s="43"/>
      <c r="T147" s="71"/>
      <c r="AT147" s="25" t="s">
        <v>156</v>
      </c>
      <c r="AU147" s="25" t="s">
        <v>89</v>
      </c>
    </row>
    <row r="148" spans="2:65" s="1" customFormat="1" ht="16.5" customHeight="1">
      <c r="B148" s="181"/>
      <c r="C148" s="182" t="s">
        <v>370</v>
      </c>
      <c r="D148" s="182" t="s">
        <v>151</v>
      </c>
      <c r="E148" s="183" t="s">
        <v>1617</v>
      </c>
      <c r="F148" s="184" t="s">
        <v>1618</v>
      </c>
      <c r="G148" s="185" t="s">
        <v>379</v>
      </c>
      <c r="H148" s="186">
        <v>13</v>
      </c>
      <c r="I148" s="187"/>
      <c r="J148" s="188">
        <f>ROUND(I148*H148,2)</f>
        <v>0</v>
      </c>
      <c r="K148" s="184" t="s">
        <v>220</v>
      </c>
      <c r="L148" s="42"/>
      <c r="M148" s="189" t="s">
        <v>5</v>
      </c>
      <c r="N148" s="190" t="s">
        <v>48</v>
      </c>
      <c r="O148" s="43"/>
      <c r="P148" s="191">
        <f>O148*H148</f>
        <v>0</v>
      </c>
      <c r="Q148" s="191">
        <v>1.9000000000000001E-4</v>
      </c>
      <c r="R148" s="191">
        <f>Q148*H148</f>
        <v>2.47E-3</v>
      </c>
      <c r="S148" s="191">
        <v>0</v>
      </c>
      <c r="T148" s="192">
        <f>S148*H148</f>
        <v>0</v>
      </c>
      <c r="AR148" s="25" t="s">
        <v>302</v>
      </c>
      <c r="AT148" s="25" t="s">
        <v>151</v>
      </c>
      <c r="AU148" s="25" t="s">
        <v>89</v>
      </c>
      <c r="AY148" s="25" t="s">
        <v>149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25" t="s">
        <v>84</v>
      </c>
      <c r="BK148" s="193">
        <f>ROUND(I148*H148,2)</f>
        <v>0</v>
      </c>
      <c r="BL148" s="25" t="s">
        <v>302</v>
      </c>
      <c r="BM148" s="25" t="s">
        <v>1619</v>
      </c>
    </row>
    <row r="149" spans="2:65" s="1" customFormat="1" ht="27">
      <c r="B149" s="42"/>
      <c r="D149" s="194" t="s">
        <v>156</v>
      </c>
      <c r="F149" s="195" t="s">
        <v>1620</v>
      </c>
      <c r="I149" s="196"/>
      <c r="L149" s="42"/>
      <c r="M149" s="197"/>
      <c r="N149" s="43"/>
      <c r="O149" s="43"/>
      <c r="P149" s="43"/>
      <c r="Q149" s="43"/>
      <c r="R149" s="43"/>
      <c r="S149" s="43"/>
      <c r="T149" s="71"/>
      <c r="AT149" s="25" t="s">
        <v>156</v>
      </c>
      <c r="AU149" s="25" t="s">
        <v>89</v>
      </c>
    </row>
    <row r="150" spans="2:65" s="1" customFormat="1" ht="16.5" customHeight="1">
      <c r="B150" s="181"/>
      <c r="C150" s="182" t="s">
        <v>376</v>
      </c>
      <c r="D150" s="182" t="s">
        <v>151</v>
      </c>
      <c r="E150" s="183" t="s">
        <v>1621</v>
      </c>
      <c r="F150" s="184" t="s">
        <v>1622</v>
      </c>
      <c r="G150" s="185" t="s">
        <v>379</v>
      </c>
      <c r="H150" s="186">
        <v>13</v>
      </c>
      <c r="I150" s="187"/>
      <c r="J150" s="188">
        <f>ROUND(I150*H150,2)</f>
        <v>0</v>
      </c>
      <c r="K150" s="184" t="s">
        <v>220</v>
      </c>
      <c r="L150" s="42"/>
      <c r="M150" s="189" t="s">
        <v>5</v>
      </c>
      <c r="N150" s="190" t="s">
        <v>48</v>
      </c>
      <c r="O150" s="43"/>
      <c r="P150" s="191">
        <f>O150*H150</f>
        <v>0</v>
      </c>
      <c r="Q150" s="191">
        <v>1.0000000000000001E-5</v>
      </c>
      <c r="R150" s="191">
        <f>Q150*H150</f>
        <v>1.3000000000000002E-4</v>
      </c>
      <c r="S150" s="191">
        <v>0</v>
      </c>
      <c r="T150" s="192">
        <f>S150*H150</f>
        <v>0</v>
      </c>
      <c r="AR150" s="25" t="s">
        <v>302</v>
      </c>
      <c r="AT150" s="25" t="s">
        <v>151</v>
      </c>
      <c r="AU150" s="25" t="s">
        <v>89</v>
      </c>
      <c r="AY150" s="25" t="s">
        <v>149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25" t="s">
        <v>84</v>
      </c>
      <c r="BK150" s="193">
        <f>ROUND(I150*H150,2)</f>
        <v>0</v>
      </c>
      <c r="BL150" s="25" t="s">
        <v>302</v>
      </c>
      <c r="BM150" s="25" t="s">
        <v>1623</v>
      </c>
    </row>
    <row r="151" spans="2:65" s="1" customFormat="1" ht="27">
      <c r="B151" s="42"/>
      <c r="D151" s="194" t="s">
        <v>156</v>
      </c>
      <c r="F151" s="195" t="s">
        <v>1624</v>
      </c>
      <c r="I151" s="196"/>
      <c r="L151" s="42"/>
      <c r="M151" s="197"/>
      <c r="N151" s="43"/>
      <c r="O151" s="43"/>
      <c r="P151" s="43"/>
      <c r="Q151" s="43"/>
      <c r="R151" s="43"/>
      <c r="S151" s="43"/>
      <c r="T151" s="71"/>
      <c r="AT151" s="25" t="s">
        <v>156</v>
      </c>
      <c r="AU151" s="25" t="s">
        <v>89</v>
      </c>
    </row>
    <row r="152" spans="2:65" s="1" customFormat="1" ht="16.5" customHeight="1">
      <c r="B152" s="181"/>
      <c r="C152" s="182" t="s">
        <v>384</v>
      </c>
      <c r="D152" s="182" t="s">
        <v>151</v>
      </c>
      <c r="E152" s="183" t="s">
        <v>1625</v>
      </c>
      <c r="F152" s="184" t="s">
        <v>1626</v>
      </c>
      <c r="G152" s="185" t="s">
        <v>242</v>
      </c>
      <c r="H152" s="186">
        <v>1.7000000000000001E-2</v>
      </c>
      <c r="I152" s="187"/>
      <c r="J152" s="188">
        <f>ROUND(I152*H152,2)</f>
        <v>0</v>
      </c>
      <c r="K152" s="184" t="s">
        <v>220</v>
      </c>
      <c r="L152" s="42"/>
      <c r="M152" s="189" t="s">
        <v>5</v>
      </c>
      <c r="N152" s="190" t="s">
        <v>48</v>
      </c>
      <c r="O152" s="43"/>
      <c r="P152" s="191">
        <f>O152*H152</f>
        <v>0</v>
      </c>
      <c r="Q152" s="191">
        <v>0</v>
      </c>
      <c r="R152" s="191">
        <f>Q152*H152</f>
        <v>0</v>
      </c>
      <c r="S152" s="191">
        <v>0</v>
      </c>
      <c r="T152" s="192">
        <f>S152*H152</f>
        <v>0</v>
      </c>
      <c r="AR152" s="25" t="s">
        <v>302</v>
      </c>
      <c r="AT152" s="25" t="s">
        <v>151</v>
      </c>
      <c r="AU152" s="25" t="s">
        <v>89</v>
      </c>
      <c r="AY152" s="25" t="s">
        <v>149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25" t="s">
        <v>84</v>
      </c>
      <c r="BK152" s="193">
        <f>ROUND(I152*H152,2)</f>
        <v>0</v>
      </c>
      <c r="BL152" s="25" t="s">
        <v>302</v>
      </c>
      <c r="BM152" s="25" t="s">
        <v>1627</v>
      </c>
    </row>
    <row r="153" spans="2:65" s="1" customFormat="1" ht="27">
      <c r="B153" s="42"/>
      <c r="D153" s="194" t="s">
        <v>156</v>
      </c>
      <c r="F153" s="195" t="s">
        <v>1628</v>
      </c>
      <c r="I153" s="196"/>
      <c r="L153" s="42"/>
      <c r="M153" s="197"/>
      <c r="N153" s="43"/>
      <c r="O153" s="43"/>
      <c r="P153" s="43"/>
      <c r="Q153" s="43"/>
      <c r="R153" s="43"/>
      <c r="S153" s="43"/>
      <c r="T153" s="71"/>
      <c r="AT153" s="25" t="s">
        <v>156</v>
      </c>
      <c r="AU153" s="25" t="s">
        <v>89</v>
      </c>
    </row>
    <row r="154" spans="2:65" s="1" customFormat="1" ht="16.5" customHeight="1">
      <c r="B154" s="181"/>
      <c r="C154" s="182" t="s">
        <v>392</v>
      </c>
      <c r="D154" s="182" t="s">
        <v>151</v>
      </c>
      <c r="E154" s="183" t="s">
        <v>1629</v>
      </c>
      <c r="F154" s="184" t="s">
        <v>1630</v>
      </c>
      <c r="G154" s="185" t="s">
        <v>242</v>
      </c>
      <c r="H154" s="186">
        <v>1.7000000000000001E-2</v>
      </c>
      <c r="I154" s="187"/>
      <c r="J154" s="188">
        <f>ROUND(I154*H154,2)</f>
        <v>0</v>
      </c>
      <c r="K154" s="184" t="s">
        <v>220</v>
      </c>
      <c r="L154" s="42"/>
      <c r="M154" s="189" t="s">
        <v>5</v>
      </c>
      <c r="N154" s="190" t="s">
        <v>48</v>
      </c>
      <c r="O154" s="43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AR154" s="25" t="s">
        <v>302</v>
      </c>
      <c r="AT154" s="25" t="s">
        <v>151</v>
      </c>
      <c r="AU154" s="25" t="s">
        <v>89</v>
      </c>
      <c r="AY154" s="25" t="s">
        <v>149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25" t="s">
        <v>84</v>
      </c>
      <c r="BK154" s="193">
        <f>ROUND(I154*H154,2)</f>
        <v>0</v>
      </c>
      <c r="BL154" s="25" t="s">
        <v>302</v>
      </c>
      <c r="BM154" s="25" t="s">
        <v>1631</v>
      </c>
    </row>
    <row r="155" spans="2:65" s="1" customFormat="1" ht="27">
      <c r="B155" s="42"/>
      <c r="D155" s="194" t="s">
        <v>156</v>
      </c>
      <c r="F155" s="195" t="s">
        <v>1632</v>
      </c>
      <c r="I155" s="196"/>
      <c r="L155" s="42"/>
      <c r="M155" s="197"/>
      <c r="N155" s="43"/>
      <c r="O155" s="43"/>
      <c r="P155" s="43"/>
      <c r="Q155" s="43"/>
      <c r="R155" s="43"/>
      <c r="S155" s="43"/>
      <c r="T155" s="71"/>
      <c r="AT155" s="25" t="s">
        <v>156</v>
      </c>
      <c r="AU155" s="25" t="s">
        <v>89</v>
      </c>
    </row>
    <row r="156" spans="2:65" s="1" customFormat="1" ht="16.5" customHeight="1">
      <c r="B156" s="181"/>
      <c r="C156" s="182" t="s">
        <v>401</v>
      </c>
      <c r="D156" s="182" t="s">
        <v>151</v>
      </c>
      <c r="E156" s="183" t="s">
        <v>1633</v>
      </c>
      <c r="F156" s="184" t="s">
        <v>1634</v>
      </c>
      <c r="G156" s="185" t="s">
        <v>154</v>
      </c>
      <c r="H156" s="186">
        <v>1</v>
      </c>
      <c r="I156" s="187"/>
      <c r="J156" s="188">
        <f>ROUND(I156*H156,2)</f>
        <v>0</v>
      </c>
      <c r="K156" s="184" t="s">
        <v>5</v>
      </c>
      <c r="L156" s="42"/>
      <c r="M156" s="189" t="s">
        <v>5</v>
      </c>
      <c r="N156" s="190" t="s">
        <v>48</v>
      </c>
      <c r="O156" s="43"/>
      <c r="P156" s="191">
        <f>O156*H156</f>
        <v>0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AR156" s="25" t="s">
        <v>302</v>
      </c>
      <c r="AT156" s="25" t="s">
        <v>151</v>
      </c>
      <c r="AU156" s="25" t="s">
        <v>89</v>
      </c>
      <c r="AY156" s="25" t="s">
        <v>149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25" t="s">
        <v>84</v>
      </c>
      <c r="BK156" s="193">
        <f>ROUND(I156*H156,2)</f>
        <v>0</v>
      </c>
      <c r="BL156" s="25" t="s">
        <v>302</v>
      </c>
      <c r="BM156" s="25" t="s">
        <v>1635</v>
      </c>
    </row>
    <row r="157" spans="2:65" s="1" customFormat="1" ht="54">
      <c r="B157" s="42"/>
      <c r="D157" s="194" t="s">
        <v>156</v>
      </c>
      <c r="F157" s="195" t="s">
        <v>1636</v>
      </c>
      <c r="I157" s="196"/>
      <c r="L157" s="42"/>
      <c r="M157" s="197"/>
      <c r="N157" s="43"/>
      <c r="O157" s="43"/>
      <c r="P157" s="43"/>
      <c r="Q157" s="43"/>
      <c r="R157" s="43"/>
      <c r="S157" s="43"/>
      <c r="T157" s="71"/>
      <c r="AT157" s="25" t="s">
        <v>156</v>
      </c>
      <c r="AU157" s="25" t="s">
        <v>89</v>
      </c>
    </row>
    <row r="158" spans="2:65" s="11" customFormat="1" ht="29.85" customHeight="1">
      <c r="B158" s="168"/>
      <c r="D158" s="169" t="s">
        <v>76</v>
      </c>
      <c r="E158" s="179" t="s">
        <v>1637</v>
      </c>
      <c r="F158" s="179" t="s">
        <v>1638</v>
      </c>
      <c r="I158" s="171"/>
      <c r="J158" s="180">
        <f>BK158</f>
        <v>0</v>
      </c>
      <c r="L158" s="168"/>
      <c r="M158" s="173"/>
      <c r="N158" s="174"/>
      <c r="O158" s="174"/>
      <c r="P158" s="175">
        <f>SUM(P159:P194)</f>
        <v>0</v>
      </c>
      <c r="Q158" s="174"/>
      <c r="R158" s="175">
        <f>SUM(R159:R194)</f>
        <v>0.13026000000000001</v>
      </c>
      <c r="S158" s="174"/>
      <c r="T158" s="176">
        <f>SUM(T159:T194)</f>
        <v>4.3180000000000003E-2</v>
      </c>
      <c r="AR158" s="169" t="s">
        <v>89</v>
      </c>
      <c r="AT158" s="177" t="s">
        <v>76</v>
      </c>
      <c r="AU158" s="177" t="s">
        <v>84</v>
      </c>
      <c r="AY158" s="169" t="s">
        <v>149</v>
      </c>
      <c r="BK158" s="178">
        <f>SUM(BK159:BK194)</f>
        <v>0</v>
      </c>
    </row>
    <row r="159" spans="2:65" s="1" customFormat="1" ht="16.5" customHeight="1">
      <c r="B159" s="181"/>
      <c r="C159" s="182" t="s">
        <v>420</v>
      </c>
      <c r="D159" s="182" t="s">
        <v>151</v>
      </c>
      <c r="E159" s="183" t="s">
        <v>1639</v>
      </c>
      <c r="F159" s="184" t="s">
        <v>1640</v>
      </c>
      <c r="G159" s="185" t="s">
        <v>379</v>
      </c>
      <c r="H159" s="186">
        <v>27</v>
      </c>
      <c r="I159" s="187"/>
      <c r="J159" s="188">
        <f>ROUND(I159*H159,2)</f>
        <v>0</v>
      </c>
      <c r="K159" s="184" t="s">
        <v>220</v>
      </c>
      <c r="L159" s="42"/>
      <c r="M159" s="189" t="s">
        <v>5</v>
      </c>
      <c r="N159" s="190" t="s">
        <v>48</v>
      </c>
      <c r="O159" s="43"/>
      <c r="P159" s="191">
        <f>O159*H159</f>
        <v>0</v>
      </c>
      <c r="Q159" s="191">
        <v>2.7000000000000001E-3</v>
      </c>
      <c r="R159" s="191">
        <f>Q159*H159</f>
        <v>7.2900000000000006E-2</v>
      </c>
      <c r="S159" s="191">
        <v>0</v>
      </c>
      <c r="T159" s="192">
        <f>S159*H159</f>
        <v>0</v>
      </c>
      <c r="AR159" s="25" t="s">
        <v>302</v>
      </c>
      <c r="AT159" s="25" t="s">
        <v>151</v>
      </c>
      <c r="AU159" s="25" t="s">
        <v>89</v>
      </c>
      <c r="AY159" s="25" t="s">
        <v>149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25" t="s">
        <v>84</v>
      </c>
      <c r="BK159" s="193">
        <f>ROUND(I159*H159,2)</f>
        <v>0</v>
      </c>
      <c r="BL159" s="25" t="s">
        <v>302</v>
      </c>
      <c r="BM159" s="25" t="s">
        <v>1641</v>
      </c>
    </row>
    <row r="160" spans="2:65" s="1" customFormat="1" ht="13.5">
      <c r="B160" s="42"/>
      <c r="D160" s="194" t="s">
        <v>156</v>
      </c>
      <c r="F160" s="195" t="s">
        <v>1642</v>
      </c>
      <c r="I160" s="196"/>
      <c r="L160" s="42"/>
      <c r="M160" s="197"/>
      <c r="N160" s="43"/>
      <c r="O160" s="43"/>
      <c r="P160" s="43"/>
      <c r="Q160" s="43"/>
      <c r="R160" s="43"/>
      <c r="S160" s="43"/>
      <c r="T160" s="71"/>
      <c r="AT160" s="25" t="s">
        <v>156</v>
      </c>
      <c r="AU160" s="25" t="s">
        <v>89</v>
      </c>
    </row>
    <row r="161" spans="2:65" s="13" customFormat="1" ht="13.5">
      <c r="B161" s="208"/>
      <c r="D161" s="194" t="s">
        <v>223</v>
      </c>
      <c r="E161" s="209" t="s">
        <v>5</v>
      </c>
      <c r="F161" s="210" t="s">
        <v>1643</v>
      </c>
      <c r="H161" s="211">
        <v>27</v>
      </c>
      <c r="I161" s="212"/>
      <c r="L161" s="208"/>
      <c r="M161" s="213"/>
      <c r="N161" s="214"/>
      <c r="O161" s="214"/>
      <c r="P161" s="214"/>
      <c r="Q161" s="214"/>
      <c r="R161" s="214"/>
      <c r="S161" s="214"/>
      <c r="T161" s="215"/>
      <c r="AT161" s="209" t="s">
        <v>223</v>
      </c>
      <c r="AU161" s="209" t="s">
        <v>89</v>
      </c>
      <c r="AV161" s="13" t="s">
        <v>89</v>
      </c>
      <c r="AW161" s="13" t="s">
        <v>40</v>
      </c>
      <c r="AX161" s="13" t="s">
        <v>84</v>
      </c>
      <c r="AY161" s="209" t="s">
        <v>149</v>
      </c>
    </row>
    <row r="162" spans="2:65" s="1" customFormat="1" ht="16.5" customHeight="1">
      <c r="B162" s="181"/>
      <c r="C162" s="182" t="s">
        <v>429</v>
      </c>
      <c r="D162" s="182" t="s">
        <v>151</v>
      </c>
      <c r="E162" s="183" t="s">
        <v>1644</v>
      </c>
      <c r="F162" s="184" t="s">
        <v>1645</v>
      </c>
      <c r="G162" s="185" t="s">
        <v>379</v>
      </c>
      <c r="H162" s="186">
        <v>3</v>
      </c>
      <c r="I162" s="187"/>
      <c r="J162" s="188">
        <f>ROUND(I162*H162,2)</f>
        <v>0</v>
      </c>
      <c r="K162" s="184" t="s">
        <v>220</v>
      </c>
      <c r="L162" s="42"/>
      <c r="M162" s="189" t="s">
        <v>5</v>
      </c>
      <c r="N162" s="190" t="s">
        <v>48</v>
      </c>
      <c r="O162" s="43"/>
      <c r="P162" s="191">
        <f>O162*H162</f>
        <v>0</v>
      </c>
      <c r="Q162" s="191">
        <v>2.5600000000000002E-3</v>
      </c>
      <c r="R162" s="191">
        <f>Q162*H162</f>
        <v>7.6800000000000011E-3</v>
      </c>
      <c r="S162" s="191">
        <v>0</v>
      </c>
      <c r="T162" s="192">
        <f>S162*H162</f>
        <v>0</v>
      </c>
      <c r="AR162" s="25" t="s">
        <v>302</v>
      </c>
      <c r="AT162" s="25" t="s">
        <v>151</v>
      </c>
      <c r="AU162" s="25" t="s">
        <v>89</v>
      </c>
      <c r="AY162" s="25" t="s">
        <v>149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25" t="s">
        <v>84</v>
      </c>
      <c r="BK162" s="193">
        <f>ROUND(I162*H162,2)</f>
        <v>0</v>
      </c>
      <c r="BL162" s="25" t="s">
        <v>302</v>
      </c>
      <c r="BM162" s="25" t="s">
        <v>1646</v>
      </c>
    </row>
    <row r="163" spans="2:65" s="1" customFormat="1" ht="13.5">
      <c r="B163" s="42"/>
      <c r="D163" s="194" t="s">
        <v>156</v>
      </c>
      <c r="F163" s="195" t="s">
        <v>1647</v>
      </c>
      <c r="I163" s="196"/>
      <c r="L163" s="42"/>
      <c r="M163" s="197"/>
      <c r="N163" s="43"/>
      <c r="O163" s="43"/>
      <c r="P163" s="43"/>
      <c r="Q163" s="43"/>
      <c r="R163" s="43"/>
      <c r="S163" s="43"/>
      <c r="T163" s="71"/>
      <c r="AT163" s="25" t="s">
        <v>156</v>
      </c>
      <c r="AU163" s="25" t="s">
        <v>89</v>
      </c>
    </row>
    <row r="164" spans="2:65" s="13" customFormat="1" ht="13.5">
      <c r="B164" s="208"/>
      <c r="D164" s="194" t="s">
        <v>223</v>
      </c>
      <c r="E164" s="209" t="s">
        <v>5</v>
      </c>
      <c r="F164" s="210" t="s">
        <v>1648</v>
      </c>
      <c r="H164" s="211">
        <v>3</v>
      </c>
      <c r="I164" s="212"/>
      <c r="L164" s="208"/>
      <c r="M164" s="213"/>
      <c r="N164" s="214"/>
      <c r="O164" s="214"/>
      <c r="P164" s="214"/>
      <c r="Q164" s="214"/>
      <c r="R164" s="214"/>
      <c r="S164" s="214"/>
      <c r="T164" s="215"/>
      <c r="AT164" s="209" t="s">
        <v>223</v>
      </c>
      <c r="AU164" s="209" t="s">
        <v>89</v>
      </c>
      <c r="AV164" s="13" t="s">
        <v>89</v>
      </c>
      <c r="AW164" s="13" t="s">
        <v>40</v>
      </c>
      <c r="AX164" s="13" t="s">
        <v>84</v>
      </c>
      <c r="AY164" s="209" t="s">
        <v>149</v>
      </c>
    </row>
    <row r="165" spans="2:65" s="1" customFormat="1" ht="16.5" customHeight="1">
      <c r="B165" s="181"/>
      <c r="C165" s="182" t="s">
        <v>434</v>
      </c>
      <c r="D165" s="182" t="s">
        <v>151</v>
      </c>
      <c r="E165" s="183" t="s">
        <v>1649</v>
      </c>
      <c r="F165" s="184" t="s">
        <v>1650</v>
      </c>
      <c r="G165" s="185" t="s">
        <v>379</v>
      </c>
      <c r="H165" s="186">
        <v>17</v>
      </c>
      <c r="I165" s="187"/>
      <c r="J165" s="188">
        <f>ROUND(I165*H165,2)</f>
        <v>0</v>
      </c>
      <c r="K165" s="184" t="s">
        <v>220</v>
      </c>
      <c r="L165" s="42"/>
      <c r="M165" s="189" t="s">
        <v>5</v>
      </c>
      <c r="N165" s="190" t="s">
        <v>48</v>
      </c>
      <c r="O165" s="43"/>
      <c r="P165" s="191">
        <f>O165*H165</f>
        <v>0</v>
      </c>
      <c r="Q165" s="191">
        <v>2.4000000000000001E-4</v>
      </c>
      <c r="R165" s="191">
        <f>Q165*H165</f>
        <v>4.0800000000000003E-3</v>
      </c>
      <c r="S165" s="191">
        <v>2.5400000000000002E-3</v>
      </c>
      <c r="T165" s="192">
        <f>S165*H165</f>
        <v>4.3180000000000003E-2</v>
      </c>
      <c r="AR165" s="25" t="s">
        <v>302</v>
      </c>
      <c r="AT165" s="25" t="s">
        <v>151</v>
      </c>
      <c r="AU165" s="25" t="s">
        <v>89</v>
      </c>
      <c r="AY165" s="25" t="s">
        <v>149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25" t="s">
        <v>84</v>
      </c>
      <c r="BK165" s="193">
        <f>ROUND(I165*H165,2)</f>
        <v>0</v>
      </c>
      <c r="BL165" s="25" t="s">
        <v>302</v>
      </c>
      <c r="BM165" s="25" t="s">
        <v>1651</v>
      </c>
    </row>
    <row r="166" spans="2:65" s="1" customFormat="1" ht="27">
      <c r="B166" s="42"/>
      <c r="D166" s="194" t="s">
        <v>156</v>
      </c>
      <c r="F166" s="195" t="s">
        <v>1652</v>
      </c>
      <c r="I166" s="196"/>
      <c r="L166" s="42"/>
      <c r="M166" s="197"/>
      <c r="N166" s="43"/>
      <c r="O166" s="43"/>
      <c r="P166" s="43"/>
      <c r="Q166" s="43"/>
      <c r="R166" s="43"/>
      <c r="S166" s="43"/>
      <c r="T166" s="71"/>
      <c r="AT166" s="25" t="s">
        <v>156</v>
      </c>
      <c r="AU166" s="25" t="s">
        <v>89</v>
      </c>
    </row>
    <row r="167" spans="2:65" s="13" customFormat="1" ht="13.5">
      <c r="B167" s="208"/>
      <c r="D167" s="194" t="s">
        <v>223</v>
      </c>
      <c r="E167" s="209" t="s">
        <v>5</v>
      </c>
      <c r="F167" s="210" t="s">
        <v>1653</v>
      </c>
      <c r="H167" s="211">
        <v>17</v>
      </c>
      <c r="I167" s="212"/>
      <c r="L167" s="208"/>
      <c r="M167" s="213"/>
      <c r="N167" s="214"/>
      <c r="O167" s="214"/>
      <c r="P167" s="214"/>
      <c r="Q167" s="214"/>
      <c r="R167" s="214"/>
      <c r="S167" s="214"/>
      <c r="T167" s="215"/>
      <c r="AT167" s="209" t="s">
        <v>223</v>
      </c>
      <c r="AU167" s="209" t="s">
        <v>89</v>
      </c>
      <c r="AV167" s="13" t="s">
        <v>89</v>
      </c>
      <c r="AW167" s="13" t="s">
        <v>40</v>
      </c>
      <c r="AX167" s="13" t="s">
        <v>84</v>
      </c>
      <c r="AY167" s="209" t="s">
        <v>149</v>
      </c>
    </row>
    <row r="168" spans="2:65" s="1" customFormat="1" ht="25.5" customHeight="1">
      <c r="B168" s="181"/>
      <c r="C168" s="182" t="s">
        <v>439</v>
      </c>
      <c r="D168" s="182" t="s">
        <v>151</v>
      </c>
      <c r="E168" s="183" t="s">
        <v>1654</v>
      </c>
      <c r="F168" s="184" t="s">
        <v>1655</v>
      </c>
      <c r="G168" s="185" t="s">
        <v>194</v>
      </c>
      <c r="H168" s="186">
        <v>1</v>
      </c>
      <c r="I168" s="187"/>
      <c r="J168" s="188">
        <f>ROUND(I168*H168,2)</f>
        <v>0</v>
      </c>
      <c r="K168" s="184" t="s">
        <v>220</v>
      </c>
      <c r="L168" s="42"/>
      <c r="M168" s="189" t="s">
        <v>5</v>
      </c>
      <c r="N168" s="190" t="s">
        <v>48</v>
      </c>
      <c r="O168" s="43"/>
      <c r="P168" s="191">
        <f>O168*H168</f>
        <v>0</v>
      </c>
      <c r="Q168" s="191">
        <v>3.2499999999999999E-3</v>
      </c>
      <c r="R168" s="191">
        <f>Q168*H168</f>
        <v>3.2499999999999999E-3</v>
      </c>
      <c r="S168" s="191">
        <v>0</v>
      </c>
      <c r="T168" s="192">
        <f>S168*H168</f>
        <v>0</v>
      </c>
      <c r="AR168" s="25" t="s">
        <v>302</v>
      </c>
      <c r="AT168" s="25" t="s">
        <v>151</v>
      </c>
      <c r="AU168" s="25" t="s">
        <v>89</v>
      </c>
      <c r="AY168" s="25" t="s">
        <v>149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25" t="s">
        <v>84</v>
      </c>
      <c r="BK168" s="193">
        <f>ROUND(I168*H168,2)</f>
        <v>0</v>
      </c>
      <c r="BL168" s="25" t="s">
        <v>302</v>
      </c>
      <c r="BM168" s="25" t="s">
        <v>1656</v>
      </c>
    </row>
    <row r="169" spans="2:65" s="1" customFormat="1" ht="27">
      <c r="B169" s="42"/>
      <c r="D169" s="194" t="s">
        <v>156</v>
      </c>
      <c r="F169" s="195" t="s">
        <v>1657</v>
      </c>
      <c r="I169" s="196"/>
      <c r="L169" s="42"/>
      <c r="M169" s="197"/>
      <c r="N169" s="43"/>
      <c r="O169" s="43"/>
      <c r="P169" s="43"/>
      <c r="Q169" s="43"/>
      <c r="R169" s="43"/>
      <c r="S169" s="43"/>
      <c r="T169" s="71"/>
      <c r="AT169" s="25" t="s">
        <v>156</v>
      </c>
      <c r="AU169" s="25" t="s">
        <v>89</v>
      </c>
    </row>
    <row r="170" spans="2:65" s="1" customFormat="1" ht="25.5" customHeight="1">
      <c r="B170" s="181"/>
      <c r="C170" s="182" t="s">
        <v>445</v>
      </c>
      <c r="D170" s="182" t="s">
        <v>151</v>
      </c>
      <c r="E170" s="183" t="s">
        <v>1658</v>
      </c>
      <c r="F170" s="184" t="s">
        <v>1659</v>
      </c>
      <c r="G170" s="185" t="s">
        <v>194</v>
      </c>
      <c r="H170" s="186">
        <v>3</v>
      </c>
      <c r="I170" s="187"/>
      <c r="J170" s="188">
        <f>ROUND(I170*H170,2)</f>
        <v>0</v>
      </c>
      <c r="K170" s="184" t="s">
        <v>220</v>
      </c>
      <c r="L170" s="42"/>
      <c r="M170" s="189" t="s">
        <v>5</v>
      </c>
      <c r="N170" s="190" t="s">
        <v>48</v>
      </c>
      <c r="O170" s="43"/>
      <c r="P170" s="191">
        <f>O170*H170</f>
        <v>0</v>
      </c>
      <c r="Q170" s="191">
        <v>6.79E-3</v>
      </c>
      <c r="R170" s="191">
        <f>Q170*H170</f>
        <v>2.0369999999999999E-2</v>
      </c>
      <c r="S170" s="191">
        <v>0</v>
      </c>
      <c r="T170" s="192">
        <f>S170*H170</f>
        <v>0</v>
      </c>
      <c r="AR170" s="25" t="s">
        <v>302</v>
      </c>
      <c r="AT170" s="25" t="s">
        <v>151</v>
      </c>
      <c r="AU170" s="25" t="s">
        <v>89</v>
      </c>
      <c r="AY170" s="25" t="s">
        <v>149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25" t="s">
        <v>84</v>
      </c>
      <c r="BK170" s="193">
        <f>ROUND(I170*H170,2)</f>
        <v>0</v>
      </c>
      <c r="BL170" s="25" t="s">
        <v>302</v>
      </c>
      <c r="BM170" s="25" t="s">
        <v>1660</v>
      </c>
    </row>
    <row r="171" spans="2:65" s="1" customFormat="1" ht="27">
      <c r="B171" s="42"/>
      <c r="D171" s="194" t="s">
        <v>156</v>
      </c>
      <c r="F171" s="195" t="s">
        <v>1661</v>
      </c>
      <c r="I171" s="196"/>
      <c r="L171" s="42"/>
      <c r="M171" s="197"/>
      <c r="N171" s="43"/>
      <c r="O171" s="43"/>
      <c r="P171" s="43"/>
      <c r="Q171" s="43"/>
      <c r="R171" s="43"/>
      <c r="S171" s="43"/>
      <c r="T171" s="71"/>
      <c r="AT171" s="25" t="s">
        <v>156</v>
      </c>
      <c r="AU171" s="25" t="s">
        <v>89</v>
      </c>
    </row>
    <row r="172" spans="2:65" s="1" customFormat="1" ht="16.5" customHeight="1">
      <c r="B172" s="181"/>
      <c r="C172" s="182" t="s">
        <v>452</v>
      </c>
      <c r="D172" s="182" t="s">
        <v>151</v>
      </c>
      <c r="E172" s="183" t="s">
        <v>1662</v>
      </c>
      <c r="F172" s="184" t="s">
        <v>1663</v>
      </c>
      <c r="G172" s="185" t="s">
        <v>373</v>
      </c>
      <c r="H172" s="186">
        <v>2</v>
      </c>
      <c r="I172" s="187"/>
      <c r="J172" s="188">
        <f>ROUND(I172*H172,2)</f>
        <v>0</v>
      </c>
      <c r="K172" s="184" t="s">
        <v>220</v>
      </c>
      <c r="L172" s="42"/>
      <c r="M172" s="189" t="s">
        <v>5</v>
      </c>
      <c r="N172" s="190" t="s">
        <v>48</v>
      </c>
      <c r="O172" s="43"/>
      <c r="P172" s="191">
        <f>O172*H172</f>
        <v>0</v>
      </c>
      <c r="Q172" s="191">
        <v>0</v>
      </c>
      <c r="R172" s="191">
        <f>Q172*H172</f>
        <v>0</v>
      </c>
      <c r="S172" s="191">
        <v>0</v>
      </c>
      <c r="T172" s="192">
        <f>S172*H172</f>
        <v>0</v>
      </c>
      <c r="AR172" s="25" t="s">
        <v>302</v>
      </c>
      <c r="AT172" s="25" t="s">
        <v>151</v>
      </c>
      <c r="AU172" s="25" t="s">
        <v>89</v>
      </c>
      <c r="AY172" s="25" t="s">
        <v>149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25" t="s">
        <v>84</v>
      </c>
      <c r="BK172" s="193">
        <f>ROUND(I172*H172,2)</f>
        <v>0</v>
      </c>
      <c r="BL172" s="25" t="s">
        <v>302</v>
      </c>
      <c r="BM172" s="25" t="s">
        <v>1664</v>
      </c>
    </row>
    <row r="173" spans="2:65" s="1" customFormat="1" ht="13.5">
      <c r="B173" s="42"/>
      <c r="D173" s="194" t="s">
        <v>156</v>
      </c>
      <c r="F173" s="195" t="s">
        <v>1665</v>
      </c>
      <c r="I173" s="196"/>
      <c r="L173" s="42"/>
      <c r="M173" s="197"/>
      <c r="N173" s="43"/>
      <c r="O173" s="43"/>
      <c r="P173" s="43"/>
      <c r="Q173" s="43"/>
      <c r="R173" s="43"/>
      <c r="S173" s="43"/>
      <c r="T173" s="71"/>
      <c r="AT173" s="25" t="s">
        <v>156</v>
      </c>
      <c r="AU173" s="25" t="s">
        <v>89</v>
      </c>
    </row>
    <row r="174" spans="2:65" s="1" customFormat="1" ht="16.5" customHeight="1">
      <c r="B174" s="181"/>
      <c r="C174" s="182" t="s">
        <v>461</v>
      </c>
      <c r="D174" s="182" t="s">
        <v>151</v>
      </c>
      <c r="E174" s="183" t="s">
        <v>1666</v>
      </c>
      <c r="F174" s="184" t="s">
        <v>1667</v>
      </c>
      <c r="G174" s="185" t="s">
        <v>379</v>
      </c>
      <c r="H174" s="186">
        <v>27</v>
      </c>
      <c r="I174" s="187"/>
      <c r="J174" s="188">
        <f>ROUND(I174*H174,2)</f>
        <v>0</v>
      </c>
      <c r="K174" s="184" t="s">
        <v>220</v>
      </c>
      <c r="L174" s="42"/>
      <c r="M174" s="189" t="s">
        <v>5</v>
      </c>
      <c r="N174" s="190" t="s">
        <v>48</v>
      </c>
      <c r="O174" s="43"/>
      <c r="P174" s="191">
        <f>O174*H174</f>
        <v>0</v>
      </c>
      <c r="Q174" s="191">
        <v>0</v>
      </c>
      <c r="R174" s="191">
        <f>Q174*H174</f>
        <v>0</v>
      </c>
      <c r="S174" s="191">
        <v>0</v>
      </c>
      <c r="T174" s="192">
        <f>S174*H174</f>
        <v>0</v>
      </c>
      <c r="AR174" s="25" t="s">
        <v>302</v>
      </c>
      <c r="AT174" s="25" t="s">
        <v>151</v>
      </c>
      <c r="AU174" s="25" t="s">
        <v>89</v>
      </c>
      <c r="AY174" s="25" t="s">
        <v>149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25" t="s">
        <v>84</v>
      </c>
      <c r="BK174" s="193">
        <f>ROUND(I174*H174,2)</f>
        <v>0</v>
      </c>
      <c r="BL174" s="25" t="s">
        <v>302</v>
      </c>
      <c r="BM174" s="25" t="s">
        <v>1668</v>
      </c>
    </row>
    <row r="175" spans="2:65" s="1" customFormat="1" ht="13.5">
      <c r="B175" s="42"/>
      <c r="D175" s="194" t="s">
        <v>156</v>
      </c>
      <c r="F175" s="195" t="s">
        <v>1669</v>
      </c>
      <c r="I175" s="196"/>
      <c r="L175" s="42"/>
      <c r="M175" s="197"/>
      <c r="N175" s="43"/>
      <c r="O175" s="43"/>
      <c r="P175" s="43"/>
      <c r="Q175" s="43"/>
      <c r="R175" s="43"/>
      <c r="S175" s="43"/>
      <c r="T175" s="71"/>
      <c r="AT175" s="25" t="s">
        <v>156</v>
      </c>
      <c r="AU175" s="25" t="s">
        <v>89</v>
      </c>
    </row>
    <row r="176" spans="2:65" s="1" customFormat="1" ht="16.5" customHeight="1">
      <c r="B176" s="181"/>
      <c r="C176" s="182" t="s">
        <v>471</v>
      </c>
      <c r="D176" s="182" t="s">
        <v>151</v>
      </c>
      <c r="E176" s="183" t="s">
        <v>1670</v>
      </c>
      <c r="F176" s="184" t="s">
        <v>1671</v>
      </c>
      <c r="G176" s="185" t="s">
        <v>194</v>
      </c>
      <c r="H176" s="186">
        <v>1</v>
      </c>
      <c r="I176" s="187"/>
      <c r="J176" s="188">
        <f>ROUND(I176*H176,2)</f>
        <v>0</v>
      </c>
      <c r="K176" s="184" t="s">
        <v>220</v>
      </c>
      <c r="L176" s="42"/>
      <c r="M176" s="189" t="s">
        <v>5</v>
      </c>
      <c r="N176" s="190" t="s">
        <v>48</v>
      </c>
      <c r="O176" s="43"/>
      <c r="P176" s="191">
        <f>O176*H176</f>
        <v>0</v>
      </c>
      <c r="Q176" s="191">
        <v>1.188E-2</v>
      </c>
      <c r="R176" s="191">
        <f>Q176*H176</f>
        <v>1.188E-2</v>
      </c>
      <c r="S176" s="191">
        <v>0</v>
      </c>
      <c r="T176" s="192">
        <f>S176*H176</f>
        <v>0</v>
      </c>
      <c r="AR176" s="25" t="s">
        <v>302</v>
      </c>
      <c r="AT176" s="25" t="s">
        <v>151</v>
      </c>
      <c r="AU176" s="25" t="s">
        <v>89</v>
      </c>
      <c r="AY176" s="25" t="s">
        <v>149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25" t="s">
        <v>84</v>
      </c>
      <c r="BK176" s="193">
        <f>ROUND(I176*H176,2)</f>
        <v>0</v>
      </c>
      <c r="BL176" s="25" t="s">
        <v>302</v>
      </c>
      <c r="BM176" s="25" t="s">
        <v>1672</v>
      </c>
    </row>
    <row r="177" spans="2:65" s="1" customFormat="1" ht="13.5">
      <c r="B177" s="42"/>
      <c r="D177" s="194" t="s">
        <v>156</v>
      </c>
      <c r="F177" s="195" t="s">
        <v>1673</v>
      </c>
      <c r="I177" s="196"/>
      <c r="L177" s="42"/>
      <c r="M177" s="197"/>
      <c r="N177" s="43"/>
      <c r="O177" s="43"/>
      <c r="P177" s="43"/>
      <c r="Q177" s="43"/>
      <c r="R177" s="43"/>
      <c r="S177" s="43"/>
      <c r="T177" s="71"/>
      <c r="AT177" s="25" t="s">
        <v>156</v>
      </c>
      <c r="AU177" s="25" t="s">
        <v>89</v>
      </c>
    </row>
    <row r="178" spans="2:65" s="1" customFormat="1" ht="16.5" customHeight="1">
      <c r="B178" s="181"/>
      <c r="C178" s="182" t="s">
        <v>478</v>
      </c>
      <c r="D178" s="182" t="s">
        <v>151</v>
      </c>
      <c r="E178" s="183" t="s">
        <v>1674</v>
      </c>
      <c r="F178" s="184" t="s">
        <v>1675</v>
      </c>
      <c r="G178" s="185" t="s">
        <v>373</v>
      </c>
      <c r="H178" s="186">
        <v>1</v>
      </c>
      <c r="I178" s="187"/>
      <c r="J178" s="188">
        <f>ROUND(I178*H178,2)</f>
        <v>0</v>
      </c>
      <c r="K178" s="184" t="s">
        <v>220</v>
      </c>
      <c r="L178" s="42"/>
      <c r="M178" s="189" t="s">
        <v>5</v>
      </c>
      <c r="N178" s="190" t="s">
        <v>48</v>
      </c>
      <c r="O178" s="43"/>
      <c r="P178" s="191">
        <f>O178*H178</f>
        <v>0</v>
      </c>
      <c r="Q178" s="191">
        <v>8.0300000000000007E-3</v>
      </c>
      <c r="R178" s="191">
        <f>Q178*H178</f>
        <v>8.0300000000000007E-3</v>
      </c>
      <c r="S178" s="191">
        <v>0</v>
      </c>
      <c r="T178" s="192">
        <f>S178*H178</f>
        <v>0</v>
      </c>
      <c r="AR178" s="25" t="s">
        <v>302</v>
      </c>
      <c r="AT178" s="25" t="s">
        <v>151</v>
      </c>
      <c r="AU178" s="25" t="s">
        <v>89</v>
      </c>
      <c r="AY178" s="25" t="s">
        <v>149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25" t="s">
        <v>84</v>
      </c>
      <c r="BK178" s="193">
        <f>ROUND(I178*H178,2)</f>
        <v>0</v>
      </c>
      <c r="BL178" s="25" t="s">
        <v>302</v>
      </c>
      <c r="BM178" s="25" t="s">
        <v>1676</v>
      </c>
    </row>
    <row r="179" spans="2:65" s="1" customFormat="1" ht="13.5">
      <c r="B179" s="42"/>
      <c r="D179" s="194" t="s">
        <v>156</v>
      </c>
      <c r="F179" s="195" t="s">
        <v>1677</v>
      </c>
      <c r="I179" s="196"/>
      <c r="L179" s="42"/>
      <c r="M179" s="197"/>
      <c r="N179" s="43"/>
      <c r="O179" s="43"/>
      <c r="P179" s="43"/>
      <c r="Q179" s="43"/>
      <c r="R179" s="43"/>
      <c r="S179" s="43"/>
      <c r="T179" s="71"/>
      <c r="AT179" s="25" t="s">
        <v>156</v>
      </c>
      <c r="AU179" s="25" t="s">
        <v>89</v>
      </c>
    </row>
    <row r="180" spans="2:65" s="1" customFormat="1" ht="16.5" customHeight="1">
      <c r="B180" s="181"/>
      <c r="C180" s="224" t="s">
        <v>486</v>
      </c>
      <c r="D180" s="224" t="s">
        <v>503</v>
      </c>
      <c r="E180" s="225" t="s">
        <v>1678</v>
      </c>
      <c r="F180" s="226" t="s">
        <v>1679</v>
      </c>
      <c r="G180" s="227" t="s">
        <v>373</v>
      </c>
      <c r="H180" s="228">
        <v>1</v>
      </c>
      <c r="I180" s="229"/>
      <c r="J180" s="230">
        <f>ROUND(I180*H180,2)</f>
        <v>0</v>
      </c>
      <c r="K180" s="226" t="s">
        <v>5</v>
      </c>
      <c r="L180" s="231"/>
      <c r="M180" s="232" t="s">
        <v>5</v>
      </c>
      <c r="N180" s="233" t="s">
        <v>48</v>
      </c>
      <c r="O180" s="43"/>
      <c r="P180" s="191">
        <f>O180*H180</f>
        <v>0</v>
      </c>
      <c r="Q180" s="191">
        <v>0</v>
      </c>
      <c r="R180" s="191">
        <f>Q180*H180</f>
        <v>0</v>
      </c>
      <c r="S180" s="191">
        <v>0</v>
      </c>
      <c r="T180" s="192">
        <f>S180*H180</f>
        <v>0</v>
      </c>
      <c r="AR180" s="25" t="s">
        <v>429</v>
      </c>
      <c r="AT180" s="25" t="s">
        <v>503</v>
      </c>
      <c r="AU180" s="25" t="s">
        <v>89</v>
      </c>
      <c r="AY180" s="25" t="s">
        <v>149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25" t="s">
        <v>84</v>
      </c>
      <c r="BK180" s="193">
        <f>ROUND(I180*H180,2)</f>
        <v>0</v>
      </c>
      <c r="BL180" s="25" t="s">
        <v>302</v>
      </c>
      <c r="BM180" s="25" t="s">
        <v>1680</v>
      </c>
    </row>
    <row r="181" spans="2:65" s="1" customFormat="1" ht="310.5">
      <c r="B181" s="42"/>
      <c r="D181" s="194" t="s">
        <v>156</v>
      </c>
      <c r="F181" s="195" t="s">
        <v>1681</v>
      </c>
      <c r="I181" s="196"/>
      <c r="L181" s="42"/>
      <c r="M181" s="197"/>
      <c r="N181" s="43"/>
      <c r="O181" s="43"/>
      <c r="P181" s="43"/>
      <c r="Q181" s="43"/>
      <c r="R181" s="43"/>
      <c r="S181" s="43"/>
      <c r="T181" s="71"/>
      <c r="AT181" s="25" t="s">
        <v>156</v>
      </c>
      <c r="AU181" s="25" t="s">
        <v>89</v>
      </c>
    </row>
    <row r="182" spans="2:65" s="1" customFormat="1" ht="25.5" customHeight="1">
      <c r="B182" s="181"/>
      <c r="C182" s="182" t="s">
        <v>673</v>
      </c>
      <c r="D182" s="182" t="s">
        <v>151</v>
      </c>
      <c r="E182" s="183" t="s">
        <v>1682</v>
      </c>
      <c r="F182" s="184" t="s">
        <v>1683</v>
      </c>
      <c r="G182" s="185" t="s">
        <v>373</v>
      </c>
      <c r="H182" s="186">
        <v>1</v>
      </c>
      <c r="I182" s="187"/>
      <c r="J182" s="188">
        <f>ROUND(I182*H182,2)</f>
        <v>0</v>
      </c>
      <c r="K182" s="184" t="s">
        <v>220</v>
      </c>
      <c r="L182" s="42"/>
      <c r="M182" s="189" t="s">
        <v>5</v>
      </c>
      <c r="N182" s="190" t="s">
        <v>48</v>
      </c>
      <c r="O182" s="43"/>
      <c r="P182" s="191">
        <f>O182*H182</f>
        <v>0</v>
      </c>
      <c r="Q182" s="191">
        <v>2.4000000000000001E-4</v>
      </c>
      <c r="R182" s="191">
        <f>Q182*H182</f>
        <v>2.4000000000000001E-4</v>
      </c>
      <c r="S182" s="191">
        <v>0</v>
      </c>
      <c r="T182" s="192">
        <f>S182*H182</f>
        <v>0</v>
      </c>
      <c r="AR182" s="25" t="s">
        <v>302</v>
      </c>
      <c r="AT182" s="25" t="s">
        <v>151</v>
      </c>
      <c r="AU182" s="25" t="s">
        <v>89</v>
      </c>
      <c r="AY182" s="25" t="s">
        <v>149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25" t="s">
        <v>84</v>
      </c>
      <c r="BK182" s="193">
        <f>ROUND(I182*H182,2)</f>
        <v>0</v>
      </c>
      <c r="BL182" s="25" t="s">
        <v>302</v>
      </c>
      <c r="BM182" s="25" t="s">
        <v>1684</v>
      </c>
    </row>
    <row r="183" spans="2:65" s="1" customFormat="1" ht="27">
      <c r="B183" s="42"/>
      <c r="D183" s="194" t="s">
        <v>156</v>
      </c>
      <c r="F183" s="195" t="s">
        <v>1685</v>
      </c>
      <c r="I183" s="196"/>
      <c r="L183" s="42"/>
      <c r="M183" s="197"/>
      <c r="N183" s="43"/>
      <c r="O183" s="43"/>
      <c r="P183" s="43"/>
      <c r="Q183" s="43"/>
      <c r="R183" s="43"/>
      <c r="S183" s="43"/>
      <c r="T183" s="71"/>
      <c r="AT183" s="25" t="s">
        <v>156</v>
      </c>
      <c r="AU183" s="25" t="s">
        <v>89</v>
      </c>
    </row>
    <row r="184" spans="2:65" s="1" customFormat="1" ht="25.5" customHeight="1">
      <c r="B184" s="181"/>
      <c r="C184" s="182" t="s">
        <v>678</v>
      </c>
      <c r="D184" s="182" t="s">
        <v>151</v>
      </c>
      <c r="E184" s="183" t="s">
        <v>1686</v>
      </c>
      <c r="F184" s="184" t="s">
        <v>1687</v>
      </c>
      <c r="G184" s="185" t="s">
        <v>373</v>
      </c>
      <c r="H184" s="186">
        <v>3</v>
      </c>
      <c r="I184" s="187"/>
      <c r="J184" s="188">
        <f>ROUND(I184*H184,2)</f>
        <v>0</v>
      </c>
      <c r="K184" s="184" t="s">
        <v>220</v>
      </c>
      <c r="L184" s="42"/>
      <c r="M184" s="189" t="s">
        <v>5</v>
      </c>
      <c r="N184" s="190" t="s">
        <v>48</v>
      </c>
      <c r="O184" s="43"/>
      <c r="P184" s="191">
        <f>O184*H184</f>
        <v>0</v>
      </c>
      <c r="Q184" s="191">
        <v>6.0999999999999997E-4</v>
      </c>
      <c r="R184" s="191">
        <f>Q184*H184</f>
        <v>1.83E-3</v>
      </c>
      <c r="S184" s="191">
        <v>0</v>
      </c>
      <c r="T184" s="192">
        <f>S184*H184</f>
        <v>0</v>
      </c>
      <c r="AR184" s="25" t="s">
        <v>302</v>
      </c>
      <c r="AT184" s="25" t="s">
        <v>151</v>
      </c>
      <c r="AU184" s="25" t="s">
        <v>89</v>
      </c>
      <c r="AY184" s="25" t="s">
        <v>149</v>
      </c>
      <c r="BE184" s="193">
        <f>IF(N184="základní",J184,0)</f>
        <v>0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25" t="s">
        <v>84</v>
      </c>
      <c r="BK184" s="193">
        <f>ROUND(I184*H184,2)</f>
        <v>0</v>
      </c>
      <c r="BL184" s="25" t="s">
        <v>302</v>
      </c>
      <c r="BM184" s="25" t="s">
        <v>1688</v>
      </c>
    </row>
    <row r="185" spans="2:65" s="1" customFormat="1" ht="27">
      <c r="B185" s="42"/>
      <c r="D185" s="194" t="s">
        <v>156</v>
      </c>
      <c r="F185" s="195" t="s">
        <v>1689</v>
      </c>
      <c r="I185" s="196"/>
      <c r="L185" s="42"/>
      <c r="M185" s="197"/>
      <c r="N185" s="43"/>
      <c r="O185" s="43"/>
      <c r="P185" s="43"/>
      <c r="Q185" s="43"/>
      <c r="R185" s="43"/>
      <c r="S185" s="43"/>
      <c r="T185" s="71"/>
      <c r="AT185" s="25" t="s">
        <v>156</v>
      </c>
      <c r="AU185" s="25" t="s">
        <v>89</v>
      </c>
    </row>
    <row r="186" spans="2:65" s="1" customFormat="1" ht="16.5" customHeight="1">
      <c r="B186" s="181"/>
      <c r="C186" s="182" t="s">
        <v>683</v>
      </c>
      <c r="D186" s="182" t="s">
        <v>151</v>
      </c>
      <c r="E186" s="183" t="s">
        <v>1690</v>
      </c>
      <c r="F186" s="184" t="s">
        <v>1691</v>
      </c>
      <c r="G186" s="185" t="s">
        <v>242</v>
      </c>
      <c r="H186" s="186">
        <v>0.13</v>
      </c>
      <c r="I186" s="187"/>
      <c r="J186" s="188">
        <f>ROUND(I186*H186,2)</f>
        <v>0</v>
      </c>
      <c r="K186" s="184" t="s">
        <v>220</v>
      </c>
      <c r="L186" s="42"/>
      <c r="M186" s="189" t="s">
        <v>5</v>
      </c>
      <c r="N186" s="190" t="s">
        <v>48</v>
      </c>
      <c r="O186" s="43"/>
      <c r="P186" s="191">
        <f>O186*H186</f>
        <v>0</v>
      </c>
      <c r="Q186" s="191">
        <v>0</v>
      </c>
      <c r="R186" s="191">
        <f>Q186*H186</f>
        <v>0</v>
      </c>
      <c r="S186" s="191">
        <v>0</v>
      </c>
      <c r="T186" s="192">
        <f>S186*H186</f>
        <v>0</v>
      </c>
      <c r="AR186" s="25" t="s">
        <v>302</v>
      </c>
      <c r="AT186" s="25" t="s">
        <v>151</v>
      </c>
      <c r="AU186" s="25" t="s">
        <v>89</v>
      </c>
      <c r="AY186" s="25" t="s">
        <v>149</v>
      </c>
      <c r="BE186" s="193">
        <f>IF(N186="základní",J186,0)</f>
        <v>0</v>
      </c>
      <c r="BF186" s="193">
        <f>IF(N186="snížená",J186,0)</f>
        <v>0</v>
      </c>
      <c r="BG186" s="193">
        <f>IF(N186="zákl. přenesená",J186,0)</f>
        <v>0</v>
      </c>
      <c r="BH186" s="193">
        <f>IF(N186="sníž. přenesená",J186,0)</f>
        <v>0</v>
      </c>
      <c r="BI186" s="193">
        <f>IF(N186="nulová",J186,0)</f>
        <v>0</v>
      </c>
      <c r="BJ186" s="25" t="s">
        <v>84</v>
      </c>
      <c r="BK186" s="193">
        <f>ROUND(I186*H186,2)</f>
        <v>0</v>
      </c>
      <c r="BL186" s="25" t="s">
        <v>302</v>
      </c>
      <c r="BM186" s="25" t="s">
        <v>1692</v>
      </c>
    </row>
    <row r="187" spans="2:65" s="1" customFormat="1" ht="27">
      <c r="B187" s="42"/>
      <c r="D187" s="194" t="s">
        <v>156</v>
      </c>
      <c r="F187" s="195" t="s">
        <v>1693</v>
      </c>
      <c r="I187" s="196"/>
      <c r="L187" s="42"/>
      <c r="M187" s="197"/>
      <c r="N187" s="43"/>
      <c r="O187" s="43"/>
      <c r="P187" s="43"/>
      <c r="Q187" s="43"/>
      <c r="R187" s="43"/>
      <c r="S187" s="43"/>
      <c r="T187" s="71"/>
      <c r="AT187" s="25" t="s">
        <v>156</v>
      </c>
      <c r="AU187" s="25" t="s">
        <v>89</v>
      </c>
    </row>
    <row r="188" spans="2:65" s="1" customFormat="1" ht="16.5" customHeight="1">
      <c r="B188" s="181"/>
      <c r="C188" s="182" t="s">
        <v>690</v>
      </c>
      <c r="D188" s="182" t="s">
        <v>151</v>
      </c>
      <c r="E188" s="183" t="s">
        <v>1694</v>
      </c>
      <c r="F188" s="184" t="s">
        <v>1695</v>
      </c>
      <c r="G188" s="185" t="s">
        <v>242</v>
      </c>
      <c r="H188" s="186">
        <v>0.13</v>
      </c>
      <c r="I188" s="187"/>
      <c r="J188" s="188">
        <f>ROUND(I188*H188,2)</f>
        <v>0</v>
      </c>
      <c r="K188" s="184" t="s">
        <v>220</v>
      </c>
      <c r="L188" s="42"/>
      <c r="M188" s="189" t="s">
        <v>5</v>
      </c>
      <c r="N188" s="190" t="s">
        <v>48</v>
      </c>
      <c r="O188" s="43"/>
      <c r="P188" s="191">
        <f>O188*H188</f>
        <v>0</v>
      </c>
      <c r="Q188" s="191">
        <v>0</v>
      </c>
      <c r="R188" s="191">
        <f>Q188*H188</f>
        <v>0</v>
      </c>
      <c r="S188" s="191">
        <v>0</v>
      </c>
      <c r="T188" s="192">
        <f>S188*H188</f>
        <v>0</v>
      </c>
      <c r="AR188" s="25" t="s">
        <v>302</v>
      </c>
      <c r="AT188" s="25" t="s">
        <v>151</v>
      </c>
      <c r="AU188" s="25" t="s">
        <v>89</v>
      </c>
      <c r="AY188" s="25" t="s">
        <v>149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25" t="s">
        <v>84</v>
      </c>
      <c r="BK188" s="193">
        <f>ROUND(I188*H188,2)</f>
        <v>0</v>
      </c>
      <c r="BL188" s="25" t="s">
        <v>302</v>
      </c>
      <c r="BM188" s="25" t="s">
        <v>1696</v>
      </c>
    </row>
    <row r="189" spans="2:65" s="1" customFormat="1" ht="27">
      <c r="B189" s="42"/>
      <c r="D189" s="194" t="s">
        <v>156</v>
      </c>
      <c r="F189" s="195" t="s">
        <v>1697</v>
      </c>
      <c r="I189" s="196"/>
      <c r="L189" s="42"/>
      <c r="M189" s="197"/>
      <c r="N189" s="43"/>
      <c r="O189" s="43"/>
      <c r="P189" s="43"/>
      <c r="Q189" s="43"/>
      <c r="R189" s="43"/>
      <c r="S189" s="43"/>
      <c r="T189" s="71"/>
      <c r="AT189" s="25" t="s">
        <v>156</v>
      </c>
      <c r="AU189" s="25" t="s">
        <v>89</v>
      </c>
    </row>
    <row r="190" spans="2:65" s="1" customFormat="1" ht="16.5" customHeight="1">
      <c r="B190" s="181"/>
      <c r="C190" s="182" t="s">
        <v>695</v>
      </c>
      <c r="D190" s="182" t="s">
        <v>151</v>
      </c>
      <c r="E190" s="183" t="s">
        <v>1698</v>
      </c>
      <c r="F190" s="184" t="s">
        <v>1699</v>
      </c>
      <c r="G190" s="185" t="s">
        <v>379</v>
      </c>
      <c r="H190" s="186">
        <v>58</v>
      </c>
      <c r="I190" s="187"/>
      <c r="J190" s="188">
        <f>ROUND(I190*H190,2)</f>
        <v>0</v>
      </c>
      <c r="K190" s="184" t="s">
        <v>220</v>
      </c>
      <c r="L190" s="42"/>
      <c r="M190" s="189" t="s">
        <v>5</v>
      </c>
      <c r="N190" s="190" t="s">
        <v>48</v>
      </c>
      <c r="O190" s="43"/>
      <c r="P190" s="191">
        <f>O190*H190</f>
        <v>0</v>
      </c>
      <c r="Q190" s="191">
        <v>0</v>
      </c>
      <c r="R190" s="191">
        <f>Q190*H190</f>
        <v>0</v>
      </c>
      <c r="S190" s="191">
        <v>0</v>
      </c>
      <c r="T190" s="192">
        <f>S190*H190</f>
        <v>0</v>
      </c>
      <c r="AR190" s="25" t="s">
        <v>974</v>
      </c>
      <c r="AT190" s="25" t="s">
        <v>151</v>
      </c>
      <c r="AU190" s="25" t="s">
        <v>89</v>
      </c>
      <c r="AY190" s="25" t="s">
        <v>149</v>
      </c>
      <c r="BE190" s="193">
        <f>IF(N190="základní",J190,0)</f>
        <v>0</v>
      </c>
      <c r="BF190" s="193">
        <f>IF(N190="snížená",J190,0)</f>
        <v>0</v>
      </c>
      <c r="BG190" s="193">
        <f>IF(N190="zákl. přenesená",J190,0)</f>
        <v>0</v>
      </c>
      <c r="BH190" s="193">
        <f>IF(N190="sníž. přenesená",J190,0)</f>
        <v>0</v>
      </c>
      <c r="BI190" s="193">
        <f>IF(N190="nulová",J190,0)</f>
        <v>0</v>
      </c>
      <c r="BJ190" s="25" t="s">
        <v>84</v>
      </c>
      <c r="BK190" s="193">
        <f>ROUND(I190*H190,2)</f>
        <v>0</v>
      </c>
      <c r="BL190" s="25" t="s">
        <v>974</v>
      </c>
      <c r="BM190" s="25" t="s">
        <v>1700</v>
      </c>
    </row>
    <row r="191" spans="2:65" s="1" customFormat="1" ht="13.5">
      <c r="B191" s="42"/>
      <c r="D191" s="194" t="s">
        <v>156</v>
      </c>
      <c r="F191" s="195" t="s">
        <v>1701</v>
      </c>
      <c r="I191" s="196"/>
      <c r="L191" s="42"/>
      <c r="M191" s="197"/>
      <c r="N191" s="43"/>
      <c r="O191" s="43"/>
      <c r="P191" s="43"/>
      <c r="Q191" s="43"/>
      <c r="R191" s="43"/>
      <c r="S191" s="43"/>
      <c r="T191" s="71"/>
      <c r="AT191" s="25" t="s">
        <v>156</v>
      </c>
      <c r="AU191" s="25" t="s">
        <v>89</v>
      </c>
    </row>
    <row r="192" spans="2:65" s="13" customFormat="1" ht="13.5">
      <c r="B192" s="208"/>
      <c r="D192" s="194" t="s">
        <v>223</v>
      </c>
      <c r="E192" s="209" t="s">
        <v>5</v>
      </c>
      <c r="F192" s="210" t="s">
        <v>1702</v>
      </c>
      <c r="H192" s="211">
        <v>58</v>
      </c>
      <c r="I192" s="212"/>
      <c r="L192" s="208"/>
      <c r="M192" s="213"/>
      <c r="N192" s="214"/>
      <c r="O192" s="214"/>
      <c r="P192" s="214"/>
      <c r="Q192" s="214"/>
      <c r="R192" s="214"/>
      <c r="S192" s="214"/>
      <c r="T192" s="215"/>
      <c r="AT192" s="209" t="s">
        <v>223</v>
      </c>
      <c r="AU192" s="209" t="s">
        <v>89</v>
      </c>
      <c r="AV192" s="13" t="s">
        <v>89</v>
      </c>
      <c r="AW192" s="13" t="s">
        <v>40</v>
      </c>
      <c r="AX192" s="13" t="s">
        <v>84</v>
      </c>
      <c r="AY192" s="209" t="s">
        <v>149</v>
      </c>
    </row>
    <row r="193" spans="2:65" s="1" customFormat="1" ht="16.5" customHeight="1">
      <c r="B193" s="181"/>
      <c r="C193" s="182" t="s">
        <v>700</v>
      </c>
      <c r="D193" s="182" t="s">
        <v>151</v>
      </c>
      <c r="E193" s="183" t="s">
        <v>1703</v>
      </c>
      <c r="F193" s="184" t="s">
        <v>1704</v>
      </c>
      <c r="G193" s="185" t="s">
        <v>154</v>
      </c>
      <c r="H193" s="186">
        <v>1</v>
      </c>
      <c r="I193" s="187"/>
      <c r="J193" s="188">
        <f>ROUND(I193*H193,2)</f>
        <v>0</v>
      </c>
      <c r="K193" s="184" t="s">
        <v>5</v>
      </c>
      <c r="L193" s="42"/>
      <c r="M193" s="189" t="s">
        <v>5</v>
      </c>
      <c r="N193" s="190" t="s">
        <v>48</v>
      </c>
      <c r="O193" s="43"/>
      <c r="P193" s="191">
        <f>O193*H193</f>
        <v>0</v>
      </c>
      <c r="Q193" s="191">
        <v>0</v>
      </c>
      <c r="R193" s="191">
        <f>Q193*H193</f>
        <v>0</v>
      </c>
      <c r="S193" s="191">
        <v>0</v>
      </c>
      <c r="T193" s="192">
        <f>S193*H193</f>
        <v>0</v>
      </c>
      <c r="AR193" s="25" t="s">
        <v>302</v>
      </c>
      <c r="AT193" s="25" t="s">
        <v>151</v>
      </c>
      <c r="AU193" s="25" t="s">
        <v>89</v>
      </c>
      <c r="AY193" s="25" t="s">
        <v>149</v>
      </c>
      <c r="BE193" s="193">
        <f>IF(N193="základní",J193,0)</f>
        <v>0</v>
      </c>
      <c r="BF193" s="193">
        <f>IF(N193="snížená",J193,0)</f>
        <v>0</v>
      </c>
      <c r="BG193" s="193">
        <f>IF(N193="zákl. přenesená",J193,0)</f>
        <v>0</v>
      </c>
      <c r="BH193" s="193">
        <f>IF(N193="sníž. přenesená",J193,0)</f>
        <v>0</v>
      </c>
      <c r="BI193" s="193">
        <f>IF(N193="nulová",J193,0)</f>
        <v>0</v>
      </c>
      <c r="BJ193" s="25" t="s">
        <v>84</v>
      </c>
      <c r="BK193" s="193">
        <f>ROUND(I193*H193,2)</f>
        <v>0</v>
      </c>
      <c r="BL193" s="25" t="s">
        <v>302</v>
      </c>
      <c r="BM193" s="25" t="s">
        <v>1705</v>
      </c>
    </row>
    <row r="194" spans="2:65" s="1" customFormat="1" ht="54">
      <c r="B194" s="42"/>
      <c r="D194" s="194" t="s">
        <v>156</v>
      </c>
      <c r="F194" s="195" t="s">
        <v>1706</v>
      </c>
      <c r="I194" s="196"/>
      <c r="L194" s="42"/>
      <c r="M194" s="197"/>
      <c r="N194" s="43"/>
      <c r="O194" s="43"/>
      <c r="P194" s="43"/>
      <c r="Q194" s="43"/>
      <c r="R194" s="43"/>
      <c r="S194" s="43"/>
      <c r="T194" s="71"/>
      <c r="AT194" s="25" t="s">
        <v>156</v>
      </c>
      <c r="AU194" s="25" t="s">
        <v>89</v>
      </c>
    </row>
    <row r="195" spans="2:65" s="11" customFormat="1" ht="29.85" customHeight="1">
      <c r="B195" s="168"/>
      <c r="D195" s="169" t="s">
        <v>76</v>
      </c>
      <c r="E195" s="179" t="s">
        <v>1707</v>
      </c>
      <c r="F195" s="179" t="s">
        <v>1708</v>
      </c>
      <c r="I195" s="171"/>
      <c r="J195" s="180">
        <f>BK195</f>
        <v>0</v>
      </c>
      <c r="L195" s="168"/>
      <c r="M195" s="173"/>
      <c r="N195" s="174"/>
      <c r="O195" s="174"/>
      <c r="P195" s="175">
        <f>SUM(P196:P198)</f>
        <v>0</v>
      </c>
      <c r="Q195" s="174"/>
      <c r="R195" s="175">
        <f>SUM(R196:R198)</f>
        <v>2.64E-3</v>
      </c>
      <c r="S195" s="174"/>
      <c r="T195" s="176">
        <f>SUM(T196:T198)</f>
        <v>0</v>
      </c>
      <c r="AR195" s="169" t="s">
        <v>89</v>
      </c>
      <c r="AT195" s="177" t="s">
        <v>76</v>
      </c>
      <c r="AU195" s="177" t="s">
        <v>84</v>
      </c>
      <c r="AY195" s="169" t="s">
        <v>149</v>
      </c>
      <c r="BK195" s="178">
        <f>SUM(BK196:BK198)</f>
        <v>0</v>
      </c>
    </row>
    <row r="196" spans="2:65" s="1" customFormat="1" ht="25.5" customHeight="1">
      <c r="B196" s="181"/>
      <c r="C196" s="182" t="s">
        <v>705</v>
      </c>
      <c r="D196" s="182" t="s">
        <v>151</v>
      </c>
      <c r="E196" s="183" t="s">
        <v>1709</v>
      </c>
      <c r="F196" s="184" t="s">
        <v>1710</v>
      </c>
      <c r="G196" s="185" t="s">
        <v>373</v>
      </c>
      <c r="H196" s="186">
        <v>6</v>
      </c>
      <c r="I196" s="187"/>
      <c r="J196" s="188">
        <f>ROUND(I196*H196,2)</f>
        <v>0</v>
      </c>
      <c r="K196" s="184" t="s">
        <v>220</v>
      </c>
      <c r="L196" s="42"/>
      <c r="M196" s="189" t="s">
        <v>5</v>
      </c>
      <c r="N196" s="190" t="s">
        <v>48</v>
      </c>
      <c r="O196" s="43"/>
      <c r="P196" s="191">
        <f>O196*H196</f>
        <v>0</v>
      </c>
      <c r="Q196" s="191">
        <v>4.4000000000000002E-4</v>
      </c>
      <c r="R196" s="191">
        <f>Q196*H196</f>
        <v>2.64E-3</v>
      </c>
      <c r="S196" s="191">
        <v>0</v>
      </c>
      <c r="T196" s="192">
        <f>S196*H196</f>
        <v>0</v>
      </c>
      <c r="AR196" s="25" t="s">
        <v>302</v>
      </c>
      <c r="AT196" s="25" t="s">
        <v>151</v>
      </c>
      <c r="AU196" s="25" t="s">
        <v>89</v>
      </c>
      <c r="AY196" s="25" t="s">
        <v>149</v>
      </c>
      <c r="BE196" s="193">
        <f>IF(N196="základní",J196,0)</f>
        <v>0</v>
      </c>
      <c r="BF196" s="193">
        <f>IF(N196="snížená",J196,0)</f>
        <v>0</v>
      </c>
      <c r="BG196" s="193">
        <f>IF(N196="zákl. přenesená",J196,0)</f>
        <v>0</v>
      </c>
      <c r="BH196" s="193">
        <f>IF(N196="sníž. přenesená",J196,0)</f>
        <v>0</v>
      </c>
      <c r="BI196" s="193">
        <f>IF(N196="nulová",J196,0)</f>
        <v>0</v>
      </c>
      <c r="BJ196" s="25" t="s">
        <v>84</v>
      </c>
      <c r="BK196" s="193">
        <f>ROUND(I196*H196,2)</f>
        <v>0</v>
      </c>
      <c r="BL196" s="25" t="s">
        <v>302</v>
      </c>
      <c r="BM196" s="25" t="s">
        <v>1711</v>
      </c>
    </row>
    <row r="197" spans="2:65" s="1" customFormat="1" ht="27">
      <c r="B197" s="42"/>
      <c r="D197" s="194" t="s">
        <v>156</v>
      </c>
      <c r="F197" s="195" t="s">
        <v>1712</v>
      </c>
      <c r="I197" s="196"/>
      <c r="L197" s="42"/>
      <c r="M197" s="197"/>
      <c r="N197" s="43"/>
      <c r="O197" s="43"/>
      <c r="P197" s="43"/>
      <c r="Q197" s="43"/>
      <c r="R197" s="43"/>
      <c r="S197" s="43"/>
      <c r="T197" s="71"/>
      <c r="AT197" s="25" t="s">
        <v>156</v>
      </c>
      <c r="AU197" s="25" t="s">
        <v>89</v>
      </c>
    </row>
    <row r="198" spans="2:65" s="13" customFormat="1" ht="13.5">
      <c r="B198" s="208"/>
      <c r="D198" s="194" t="s">
        <v>223</v>
      </c>
      <c r="E198" s="209" t="s">
        <v>5</v>
      </c>
      <c r="F198" s="210" t="s">
        <v>1063</v>
      </c>
      <c r="H198" s="211">
        <v>6</v>
      </c>
      <c r="I198" s="212"/>
      <c r="L198" s="208"/>
      <c r="M198" s="213"/>
      <c r="N198" s="214"/>
      <c r="O198" s="214"/>
      <c r="P198" s="214"/>
      <c r="Q198" s="214"/>
      <c r="R198" s="214"/>
      <c r="S198" s="214"/>
      <c r="T198" s="215"/>
      <c r="AT198" s="209" t="s">
        <v>223</v>
      </c>
      <c r="AU198" s="209" t="s">
        <v>89</v>
      </c>
      <c r="AV198" s="13" t="s">
        <v>89</v>
      </c>
      <c r="AW198" s="13" t="s">
        <v>40</v>
      </c>
      <c r="AX198" s="13" t="s">
        <v>84</v>
      </c>
      <c r="AY198" s="209" t="s">
        <v>149</v>
      </c>
    </row>
    <row r="199" spans="2:65" s="11" customFormat="1" ht="29.85" customHeight="1">
      <c r="B199" s="168"/>
      <c r="D199" s="169" t="s">
        <v>76</v>
      </c>
      <c r="E199" s="179" t="s">
        <v>1439</v>
      </c>
      <c r="F199" s="179" t="s">
        <v>1440</v>
      </c>
      <c r="I199" s="171"/>
      <c r="J199" s="180">
        <f>BK199</f>
        <v>0</v>
      </c>
      <c r="L199" s="168"/>
      <c r="M199" s="173"/>
      <c r="N199" s="174"/>
      <c r="O199" s="174"/>
      <c r="P199" s="175">
        <f>SUM(P200:P205)</f>
        <v>0</v>
      </c>
      <c r="Q199" s="174"/>
      <c r="R199" s="175">
        <f>SUM(R200:R205)</f>
        <v>2.7000000000000001E-3</v>
      </c>
      <c r="S199" s="174"/>
      <c r="T199" s="176">
        <f>SUM(T200:T205)</f>
        <v>0</v>
      </c>
      <c r="AR199" s="169" t="s">
        <v>89</v>
      </c>
      <c r="AT199" s="177" t="s">
        <v>76</v>
      </c>
      <c r="AU199" s="177" t="s">
        <v>84</v>
      </c>
      <c r="AY199" s="169" t="s">
        <v>149</v>
      </c>
      <c r="BK199" s="178">
        <f>SUM(BK200:BK205)</f>
        <v>0</v>
      </c>
    </row>
    <row r="200" spans="2:65" s="1" customFormat="1" ht="16.5" customHeight="1">
      <c r="B200" s="181"/>
      <c r="C200" s="182" t="s">
        <v>712</v>
      </c>
      <c r="D200" s="182" t="s">
        <v>151</v>
      </c>
      <c r="E200" s="183" t="s">
        <v>1453</v>
      </c>
      <c r="F200" s="184" t="s">
        <v>1454</v>
      </c>
      <c r="G200" s="185" t="s">
        <v>379</v>
      </c>
      <c r="H200" s="186">
        <v>27</v>
      </c>
      <c r="I200" s="187"/>
      <c r="J200" s="188">
        <f>ROUND(I200*H200,2)</f>
        <v>0</v>
      </c>
      <c r="K200" s="184" t="s">
        <v>220</v>
      </c>
      <c r="L200" s="42"/>
      <c r="M200" s="189" t="s">
        <v>5</v>
      </c>
      <c r="N200" s="190" t="s">
        <v>48</v>
      </c>
      <c r="O200" s="43"/>
      <c r="P200" s="191">
        <f>O200*H200</f>
        <v>0</v>
      </c>
      <c r="Q200" s="191">
        <v>2.0000000000000002E-5</v>
      </c>
      <c r="R200" s="191">
        <f>Q200*H200</f>
        <v>5.4000000000000001E-4</v>
      </c>
      <c r="S200" s="191">
        <v>0</v>
      </c>
      <c r="T200" s="192">
        <f>S200*H200</f>
        <v>0</v>
      </c>
      <c r="AR200" s="25" t="s">
        <v>302</v>
      </c>
      <c r="AT200" s="25" t="s">
        <v>151</v>
      </c>
      <c r="AU200" s="25" t="s">
        <v>89</v>
      </c>
      <c r="AY200" s="25" t="s">
        <v>149</v>
      </c>
      <c r="BE200" s="193">
        <f>IF(N200="základní",J200,0)</f>
        <v>0</v>
      </c>
      <c r="BF200" s="193">
        <f>IF(N200="snížená",J200,0)</f>
        <v>0</v>
      </c>
      <c r="BG200" s="193">
        <f>IF(N200="zákl. přenesená",J200,0)</f>
        <v>0</v>
      </c>
      <c r="BH200" s="193">
        <f>IF(N200="sníž. přenesená",J200,0)</f>
        <v>0</v>
      </c>
      <c r="BI200" s="193">
        <f>IF(N200="nulová",J200,0)</f>
        <v>0</v>
      </c>
      <c r="BJ200" s="25" t="s">
        <v>84</v>
      </c>
      <c r="BK200" s="193">
        <f>ROUND(I200*H200,2)</f>
        <v>0</v>
      </c>
      <c r="BL200" s="25" t="s">
        <v>302</v>
      </c>
      <c r="BM200" s="25" t="s">
        <v>1713</v>
      </c>
    </row>
    <row r="201" spans="2:65" s="1" customFormat="1" ht="27">
      <c r="B201" s="42"/>
      <c r="D201" s="194" t="s">
        <v>156</v>
      </c>
      <c r="F201" s="195" t="s">
        <v>1456</v>
      </c>
      <c r="I201" s="196"/>
      <c r="L201" s="42"/>
      <c r="M201" s="197"/>
      <c r="N201" s="43"/>
      <c r="O201" s="43"/>
      <c r="P201" s="43"/>
      <c r="Q201" s="43"/>
      <c r="R201" s="43"/>
      <c r="S201" s="43"/>
      <c r="T201" s="71"/>
      <c r="AT201" s="25" t="s">
        <v>156</v>
      </c>
      <c r="AU201" s="25" t="s">
        <v>89</v>
      </c>
    </row>
    <row r="202" spans="2:65" s="1" customFormat="1" ht="16.5" customHeight="1">
      <c r="B202" s="181"/>
      <c r="C202" s="182" t="s">
        <v>906</v>
      </c>
      <c r="D202" s="182" t="s">
        <v>151</v>
      </c>
      <c r="E202" s="183" t="s">
        <v>1714</v>
      </c>
      <c r="F202" s="184" t="s">
        <v>1715</v>
      </c>
      <c r="G202" s="185" t="s">
        <v>379</v>
      </c>
      <c r="H202" s="186">
        <v>27</v>
      </c>
      <c r="I202" s="187"/>
      <c r="J202" s="188">
        <f>ROUND(I202*H202,2)</f>
        <v>0</v>
      </c>
      <c r="K202" s="184" t="s">
        <v>220</v>
      </c>
      <c r="L202" s="42"/>
      <c r="M202" s="189" t="s">
        <v>5</v>
      </c>
      <c r="N202" s="190" t="s">
        <v>48</v>
      </c>
      <c r="O202" s="43"/>
      <c r="P202" s="191">
        <f>O202*H202</f>
        <v>0</v>
      </c>
      <c r="Q202" s="191">
        <v>6.0000000000000002E-5</v>
      </c>
      <c r="R202" s="191">
        <f>Q202*H202</f>
        <v>1.6200000000000001E-3</v>
      </c>
      <c r="S202" s="191">
        <v>0</v>
      </c>
      <c r="T202" s="192">
        <f>S202*H202</f>
        <v>0</v>
      </c>
      <c r="AR202" s="25" t="s">
        <v>302</v>
      </c>
      <c r="AT202" s="25" t="s">
        <v>151</v>
      </c>
      <c r="AU202" s="25" t="s">
        <v>89</v>
      </c>
      <c r="AY202" s="25" t="s">
        <v>149</v>
      </c>
      <c r="BE202" s="193">
        <f>IF(N202="základní",J202,0)</f>
        <v>0</v>
      </c>
      <c r="BF202" s="193">
        <f>IF(N202="snížená",J202,0)</f>
        <v>0</v>
      </c>
      <c r="BG202" s="193">
        <f>IF(N202="zákl. přenesená",J202,0)</f>
        <v>0</v>
      </c>
      <c r="BH202" s="193">
        <f>IF(N202="sníž. přenesená",J202,0)</f>
        <v>0</v>
      </c>
      <c r="BI202" s="193">
        <f>IF(N202="nulová",J202,0)</f>
        <v>0</v>
      </c>
      <c r="BJ202" s="25" t="s">
        <v>84</v>
      </c>
      <c r="BK202" s="193">
        <f>ROUND(I202*H202,2)</f>
        <v>0</v>
      </c>
      <c r="BL202" s="25" t="s">
        <v>302</v>
      </c>
      <c r="BM202" s="25" t="s">
        <v>1716</v>
      </c>
    </row>
    <row r="203" spans="2:65" s="1" customFormat="1" ht="13.5">
      <c r="B203" s="42"/>
      <c r="D203" s="194" t="s">
        <v>156</v>
      </c>
      <c r="F203" s="195" t="s">
        <v>1717</v>
      </c>
      <c r="I203" s="196"/>
      <c r="L203" s="42"/>
      <c r="M203" s="197"/>
      <c r="N203" s="43"/>
      <c r="O203" s="43"/>
      <c r="P203" s="43"/>
      <c r="Q203" s="43"/>
      <c r="R203" s="43"/>
      <c r="S203" s="43"/>
      <c r="T203" s="71"/>
      <c r="AT203" s="25" t="s">
        <v>156</v>
      </c>
      <c r="AU203" s="25" t="s">
        <v>89</v>
      </c>
    </row>
    <row r="204" spans="2:65" s="1" customFormat="1" ht="16.5" customHeight="1">
      <c r="B204" s="181"/>
      <c r="C204" s="182" t="s">
        <v>911</v>
      </c>
      <c r="D204" s="182" t="s">
        <v>151</v>
      </c>
      <c r="E204" s="183" t="s">
        <v>1463</v>
      </c>
      <c r="F204" s="184" t="s">
        <v>1464</v>
      </c>
      <c r="G204" s="185" t="s">
        <v>379</v>
      </c>
      <c r="H204" s="186">
        <v>27</v>
      </c>
      <c r="I204" s="187"/>
      <c r="J204" s="188">
        <f>ROUND(I204*H204,2)</f>
        <v>0</v>
      </c>
      <c r="K204" s="184" t="s">
        <v>220</v>
      </c>
      <c r="L204" s="42"/>
      <c r="M204" s="189" t="s">
        <v>5</v>
      </c>
      <c r="N204" s="190" t="s">
        <v>48</v>
      </c>
      <c r="O204" s="43"/>
      <c r="P204" s="191">
        <f>O204*H204</f>
        <v>0</v>
      </c>
      <c r="Q204" s="191">
        <v>2.0000000000000002E-5</v>
      </c>
      <c r="R204" s="191">
        <f>Q204*H204</f>
        <v>5.4000000000000001E-4</v>
      </c>
      <c r="S204" s="191">
        <v>0</v>
      </c>
      <c r="T204" s="192">
        <f>S204*H204</f>
        <v>0</v>
      </c>
      <c r="AR204" s="25" t="s">
        <v>302</v>
      </c>
      <c r="AT204" s="25" t="s">
        <v>151</v>
      </c>
      <c r="AU204" s="25" t="s">
        <v>89</v>
      </c>
      <c r="AY204" s="25" t="s">
        <v>149</v>
      </c>
      <c r="BE204" s="193">
        <f>IF(N204="základní",J204,0)</f>
        <v>0</v>
      </c>
      <c r="BF204" s="193">
        <f>IF(N204="snížená",J204,0)</f>
        <v>0</v>
      </c>
      <c r="BG204" s="193">
        <f>IF(N204="zákl. přenesená",J204,0)</f>
        <v>0</v>
      </c>
      <c r="BH204" s="193">
        <f>IF(N204="sníž. přenesená",J204,0)</f>
        <v>0</v>
      </c>
      <c r="BI204" s="193">
        <f>IF(N204="nulová",J204,0)</f>
        <v>0</v>
      </c>
      <c r="BJ204" s="25" t="s">
        <v>84</v>
      </c>
      <c r="BK204" s="193">
        <f>ROUND(I204*H204,2)</f>
        <v>0</v>
      </c>
      <c r="BL204" s="25" t="s">
        <v>302</v>
      </c>
      <c r="BM204" s="25" t="s">
        <v>1718</v>
      </c>
    </row>
    <row r="205" spans="2:65" s="1" customFormat="1" ht="27">
      <c r="B205" s="42"/>
      <c r="D205" s="194" t="s">
        <v>156</v>
      </c>
      <c r="F205" s="195" t="s">
        <v>1466</v>
      </c>
      <c r="I205" s="196"/>
      <c r="L205" s="42"/>
      <c r="M205" s="197"/>
      <c r="N205" s="43"/>
      <c r="O205" s="43"/>
      <c r="P205" s="43"/>
      <c r="Q205" s="43"/>
      <c r="R205" s="43"/>
      <c r="S205" s="43"/>
      <c r="T205" s="71"/>
      <c r="AT205" s="25" t="s">
        <v>156</v>
      </c>
      <c r="AU205" s="25" t="s">
        <v>89</v>
      </c>
    </row>
    <row r="206" spans="2:65" s="11" customFormat="1" ht="37.35" customHeight="1">
      <c r="B206" s="168"/>
      <c r="D206" s="169" t="s">
        <v>76</v>
      </c>
      <c r="E206" s="170" t="s">
        <v>503</v>
      </c>
      <c r="F206" s="170" t="s">
        <v>1719</v>
      </c>
      <c r="I206" s="171"/>
      <c r="J206" s="172">
        <f>BK206</f>
        <v>0</v>
      </c>
      <c r="L206" s="168"/>
      <c r="M206" s="173"/>
      <c r="N206" s="174"/>
      <c r="O206" s="174"/>
      <c r="P206" s="175">
        <f>P207</f>
        <v>0</v>
      </c>
      <c r="Q206" s="174"/>
      <c r="R206" s="175">
        <f>R207</f>
        <v>8.0000000000000004E-4</v>
      </c>
      <c r="S206" s="174"/>
      <c r="T206" s="176">
        <f>T207</f>
        <v>0</v>
      </c>
      <c r="AR206" s="169" t="s">
        <v>162</v>
      </c>
      <c r="AT206" s="177" t="s">
        <v>76</v>
      </c>
      <c r="AU206" s="177" t="s">
        <v>77</v>
      </c>
      <c r="AY206" s="169" t="s">
        <v>149</v>
      </c>
      <c r="BK206" s="178">
        <f>BK207</f>
        <v>0</v>
      </c>
    </row>
    <row r="207" spans="2:65" s="11" customFormat="1" ht="19.899999999999999" customHeight="1">
      <c r="B207" s="168"/>
      <c r="D207" s="169" t="s">
        <v>76</v>
      </c>
      <c r="E207" s="179" t="s">
        <v>1720</v>
      </c>
      <c r="F207" s="179" t="s">
        <v>1721</v>
      </c>
      <c r="I207" s="171"/>
      <c r="J207" s="180">
        <f>BK207</f>
        <v>0</v>
      </c>
      <c r="L207" s="168"/>
      <c r="M207" s="173"/>
      <c r="N207" s="174"/>
      <c r="O207" s="174"/>
      <c r="P207" s="175">
        <f>SUM(P208:P211)</f>
        <v>0</v>
      </c>
      <c r="Q207" s="174"/>
      <c r="R207" s="175">
        <f>SUM(R208:R211)</f>
        <v>8.0000000000000004E-4</v>
      </c>
      <c r="S207" s="174"/>
      <c r="T207" s="176">
        <f>SUM(T208:T211)</f>
        <v>0</v>
      </c>
      <c r="AR207" s="169" t="s">
        <v>162</v>
      </c>
      <c r="AT207" s="177" t="s">
        <v>76</v>
      </c>
      <c r="AU207" s="177" t="s">
        <v>84</v>
      </c>
      <c r="AY207" s="169" t="s">
        <v>149</v>
      </c>
      <c r="BK207" s="178">
        <f>SUM(BK208:BK211)</f>
        <v>0</v>
      </c>
    </row>
    <row r="208" spans="2:65" s="1" customFormat="1" ht="16.5" customHeight="1">
      <c r="B208" s="181"/>
      <c r="C208" s="182" t="s">
        <v>916</v>
      </c>
      <c r="D208" s="182" t="s">
        <v>151</v>
      </c>
      <c r="E208" s="183" t="s">
        <v>1722</v>
      </c>
      <c r="F208" s="184" t="s">
        <v>1723</v>
      </c>
      <c r="G208" s="185" t="s">
        <v>373</v>
      </c>
      <c r="H208" s="186">
        <v>4</v>
      </c>
      <c r="I208" s="187"/>
      <c r="J208" s="188">
        <f>ROUND(I208*H208,2)</f>
        <v>0</v>
      </c>
      <c r="K208" s="184" t="s">
        <v>220</v>
      </c>
      <c r="L208" s="42"/>
      <c r="M208" s="189" t="s">
        <v>5</v>
      </c>
      <c r="N208" s="190" t="s">
        <v>48</v>
      </c>
      <c r="O208" s="43"/>
      <c r="P208" s="191">
        <f>O208*H208</f>
        <v>0</v>
      </c>
      <c r="Q208" s="191">
        <v>2.0000000000000001E-4</v>
      </c>
      <c r="R208" s="191">
        <f>Q208*H208</f>
        <v>8.0000000000000004E-4</v>
      </c>
      <c r="S208" s="191">
        <v>0</v>
      </c>
      <c r="T208" s="192">
        <f>S208*H208</f>
        <v>0</v>
      </c>
      <c r="AR208" s="25" t="s">
        <v>974</v>
      </c>
      <c r="AT208" s="25" t="s">
        <v>151</v>
      </c>
      <c r="AU208" s="25" t="s">
        <v>89</v>
      </c>
      <c r="AY208" s="25" t="s">
        <v>149</v>
      </c>
      <c r="BE208" s="193">
        <f>IF(N208="základní",J208,0)</f>
        <v>0</v>
      </c>
      <c r="BF208" s="193">
        <f>IF(N208="snížená",J208,0)</f>
        <v>0</v>
      </c>
      <c r="BG208" s="193">
        <f>IF(N208="zákl. přenesená",J208,0)</f>
        <v>0</v>
      </c>
      <c r="BH208" s="193">
        <f>IF(N208="sníž. přenesená",J208,0)</f>
        <v>0</v>
      </c>
      <c r="BI208" s="193">
        <f>IF(N208="nulová",J208,0)</f>
        <v>0</v>
      </c>
      <c r="BJ208" s="25" t="s">
        <v>84</v>
      </c>
      <c r="BK208" s="193">
        <f>ROUND(I208*H208,2)</f>
        <v>0</v>
      </c>
      <c r="BL208" s="25" t="s">
        <v>974</v>
      </c>
      <c r="BM208" s="25" t="s">
        <v>1724</v>
      </c>
    </row>
    <row r="209" spans="2:65" s="1" customFormat="1" ht="13.5">
      <c r="B209" s="42"/>
      <c r="D209" s="194" t="s">
        <v>156</v>
      </c>
      <c r="F209" s="195" t="s">
        <v>1725</v>
      </c>
      <c r="I209" s="196"/>
      <c r="L209" s="42"/>
      <c r="M209" s="197"/>
      <c r="N209" s="43"/>
      <c r="O209" s="43"/>
      <c r="P209" s="43"/>
      <c r="Q209" s="43"/>
      <c r="R209" s="43"/>
      <c r="S209" s="43"/>
      <c r="T209" s="71"/>
      <c r="AT209" s="25" t="s">
        <v>156</v>
      </c>
      <c r="AU209" s="25" t="s">
        <v>89</v>
      </c>
    </row>
    <row r="210" spans="2:65" s="1" customFormat="1" ht="16.5" customHeight="1">
      <c r="B210" s="181"/>
      <c r="C210" s="224" t="s">
        <v>921</v>
      </c>
      <c r="D210" s="224" t="s">
        <v>503</v>
      </c>
      <c r="E210" s="225" t="s">
        <v>1726</v>
      </c>
      <c r="F210" s="226" t="s">
        <v>1727</v>
      </c>
      <c r="G210" s="227" t="s">
        <v>373</v>
      </c>
      <c r="H210" s="228">
        <v>4</v>
      </c>
      <c r="I210" s="229"/>
      <c r="J210" s="230">
        <f>ROUND(I210*H210,2)</f>
        <v>0</v>
      </c>
      <c r="K210" s="226" t="s">
        <v>5</v>
      </c>
      <c r="L210" s="231"/>
      <c r="M210" s="232" t="s">
        <v>5</v>
      </c>
      <c r="N210" s="233" t="s">
        <v>48</v>
      </c>
      <c r="O210" s="43"/>
      <c r="P210" s="191">
        <f>O210*H210</f>
        <v>0</v>
      </c>
      <c r="Q210" s="191">
        <v>0</v>
      </c>
      <c r="R210" s="191">
        <f>Q210*H210</f>
        <v>0</v>
      </c>
      <c r="S210" s="191">
        <v>0</v>
      </c>
      <c r="T210" s="192">
        <f>S210*H210</f>
        <v>0</v>
      </c>
      <c r="AR210" s="25" t="s">
        <v>1728</v>
      </c>
      <c r="AT210" s="25" t="s">
        <v>503</v>
      </c>
      <c r="AU210" s="25" t="s">
        <v>89</v>
      </c>
      <c r="AY210" s="25" t="s">
        <v>149</v>
      </c>
      <c r="BE210" s="193">
        <f>IF(N210="základní",J210,0)</f>
        <v>0</v>
      </c>
      <c r="BF210" s="193">
        <f>IF(N210="snížená",J210,0)</f>
        <v>0</v>
      </c>
      <c r="BG210" s="193">
        <f>IF(N210="zákl. přenesená",J210,0)</f>
        <v>0</v>
      </c>
      <c r="BH210" s="193">
        <f>IF(N210="sníž. přenesená",J210,0)</f>
        <v>0</v>
      </c>
      <c r="BI210" s="193">
        <f>IF(N210="nulová",J210,0)</f>
        <v>0</v>
      </c>
      <c r="BJ210" s="25" t="s">
        <v>84</v>
      </c>
      <c r="BK210" s="193">
        <f>ROUND(I210*H210,2)</f>
        <v>0</v>
      </c>
      <c r="BL210" s="25" t="s">
        <v>974</v>
      </c>
      <c r="BM210" s="25" t="s">
        <v>1729</v>
      </c>
    </row>
    <row r="211" spans="2:65" s="1" customFormat="1" ht="13.5">
      <c r="B211" s="42"/>
      <c r="D211" s="194" t="s">
        <v>156</v>
      </c>
      <c r="F211" s="195" t="s">
        <v>1727</v>
      </c>
      <c r="I211" s="196"/>
      <c r="L211" s="42"/>
      <c r="M211" s="198"/>
      <c r="N211" s="199"/>
      <c r="O211" s="199"/>
      <c r="P211" s="199"/>
      <c r="Q211" s="199"/>
      <c r="R211" s="199"/>
      <c r="S211" s="199"/>
      <c r="T211" s="200"/>
      <c r="AT211" s="25" t="s">
        <v>156</v>
      </c>
      <c r="AU211" s="25" t="s">
        <v>89</v>
      </c>
    </row>
    <row r="212" spans="2:65" s="1" customFormat="1" ht="6.95" customHeight="1">
      <c r="B212" s="57"/>
      <c r="C212" s="58"/>
      <c r="D212" s="58"/>
      <c r="E212" s="58"/>
      <c r="F212" s="58"/>
      <c r="G212" s="58"/>
      <c r="H212" s="58"/>
      <c r="I212" s="135"/>
      <c r="J212" s="58"/>
      <c r="K212" s="58"/>
      <c r="L212" s="42"/>
    </row>
  </sheetData>
  <autoFilter ref="C90:K211"/>
  <mergeCells count="13">
    <mergeCell ref="E83:H83"/>
    <mergeCell ref="G1:H1"/>
    <mergeCell ref="L2:V2"/>
    <mergeCell ref="E49:H49"/>
    <mergeCell ref="E51:H51"/>
    <mergeCell ref="J55:J56"/>
    <mergeCell ref="E79:H79"/>
    <mergeCell ref="E81:H81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0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114</v>
      </c>
      <c r="G1" s="372" t="s">
        <v>115</v>
      </c>
      <c r="H1" s="372"/>
      <c r="I1" s="111"/>
      <c r="J1" s="110" t="s">
        <v>116</v>
      </c>
      <c r="K1" s="109" t="s">
        <v>117</v>
      </c>
      <c r="L1" s="110" t="s">
        <v>118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2" t="s">
        <v>8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5" t="s">
        <v>109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89</v>
      </c>
    </row>
    <row r="4" spans="1:70" ht="36.950000000000003" customHeight="1">
      <c r="B4" s="29"/>
      <c r="C4" s="30"/>
      <c r="D4" s="31" t="s">
        <v>119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16.5" customHeight="1">
      <c r="B7" s="29"/>
      <c r="C7" s="30"/>
      <c r="D7" s="30"/>
      <c r="E7" s="364" t="str">
        <f>'Rekapitulace stavby'!K6</f>
        <v>SPŠ a SOU Pelhřimov – oprava kotelny, ul. Růžová, Pelhřimov</v>
      </c>
      <c r="F7" s="365"/>
      <c r="G7" s="365"/>
      <c r="H7" s="365"/>
      <c r="I7" s="113"/>
      <c r="J7" s="30"/>
      <c r="K7" s="32"/>
    </row>
    <row r="8" spans="1:70">
      <c r="B8" s="29"/>
      <c r="C8" s="30"/>
      <c r="D8" s="38" t="s">
        <v>120</v>
      </c>
      <c r="E8" s="30"/>
      <c r="F8" s="30"/>
      <c r="G8" s="30"/>
      <c r="H8" s="30"/>
      <c r="I8" s="113"/>
      <c r="J8" s="30"/>
      <c r="K8" s="32"/>
    </row>
    <row r="9" spans="1:70" s="1" customFormat="1" ht="16.5" customHeight="1">
      <c r="B9" s="42"/>
      <c r="C9" s="43"/>
      <c r="D9" s="43"/>
      <c r="E9" s="364" t="s">
        <v>202</v>
      </c>
      <c r="F9" s="366"/>
      <c r="G9" s="366"/>
      <c r="H9" s="366"/>
      <c r="I9" s="114"/>
      <c r="J9" s="43"/>
      <c r="K9" s="46"/>
    </row>
    <row r="10" spans="1:70" s="1" customFormat="1">
      <c r="B10" s="42"/>
      <c r="C10" s="43"/>
      <c r="D10" s="38" t="s">
        <v>122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67" t="s">
        <v>1730</v>
      </c>
      <c r="F11" s="366"/>
      <c r="G11" s="366"/>
      <c r="H11" s="366"/>
      <c r="I11" s="114"/>
      <c r="J11" s="43"/>
      <c r="K11" s="46"/>
    </row>
    <row r="12" spans="1:70" s="1" customFormat="1" ht="13.5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110</v>
      </c>
      <c r="G13" s="43"/>
      <c r="H13" s="43"/>
      <c r="I13" s="115" t="s">
        <v>23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24</v>
      </c>
      <c r="E14" s="43"/>
      <c r="F14" s="36" t="s">
        <v>25</v>
      </c>
      <c r="G14" s="43"/>
      <c r="H14" s="43"/>
      <c r="I14" s="115" t="s">
        <v>26</v>
      </c>
      <c r="J14" s="116" t="str">
        <f>'Rekapitulace stavby'!AN8</f>
        <v>30. 5. 2018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28</v>
      </c>
      <c r="E16" s="43"/>
      <c r="F16" s="43"/>
      <c r="G16" s="43"/>
      <c r="H16" s="43"/>
      <c r="I16" s="115" t="s">
        <v>29</v>
      </c>
      <c r="J16" s="36" t="s">
        <v>30</v>
      </c>
      <c r="K16" s="46"/>
    </row>
    <row r="17" spans="2:11" s="1" customFormat="1" ht="18" customHeight="1">
      <c r="B17" s="42"/>
      <c r="C17" s="43"/>
      <c r="D17" s="43"/>
      <c r="E17" s="36" t="s">
        <v>31</v>
      </c>
      <c r="F17" s="43"/>
      <c r="G17" s="43"/>
      <c r="H17" s="43"/>
      <c r="I17" s="115" t="s">
        <v>32</v>
      </c>
      <c r="J17" s="36" t="s">
        <v>33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34</v>
      </c>
      <c r="E19" s="43"/>
      <c r="F19" s="43"/>
      <c r="G19" s="43"/>
      <c r="H19" s="43"/>
      <c r="I19" s="115" t="s">
        <v>29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32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36</v>
      </c>
      <c r="E22" s="43"/>
      <c r="F22" s="43"/>
      <c r="G22" s="43"/>
      <c r="H22" s="43"/>
      <c r="I22" s="115" t="s">
        <v>29</v>
      </c>
      <c r="J22" s="36" t="s">
        <v>37</v>
      </c>
      <c r="K22" s="46"/>
    </row>
    <row r="23" spans="2:11" s="1" customFormat="1" ht="18" customHeight="1">
      <c r="B23" s="42"/>
      <c r="C23" s="43"/>
      <c r="D23" s="43"/>
      <c r="E23" s="36" t="s">
        <v>38</v>
      </c>
      <c r="F23" s="43"/>
      <c r="G23" s="43"/>
      <c r="H23" s="43"/>
      <c r="I23" s="115" t="s">
        <v>32</v>
      </c>
      <c r="J23" s="36" t="s">
        <v>39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41</v>
      </c>
      <c r="E25" s="43"/>
      <c r="F25" s="43"/>
      <c r="G25" s="43"/>
      <c r="H25" s="43"/>
      <c r="I25" s="114"/>
      <c r="J25" s="43"/>
      <c r="K25" s="46"/>
    </row>
    <row r="26" spans="2:11" s="7" customFormat="1" ht="256.5" customHeight="1">
      <c r="B26" s="117"/>
      <c r="C26" s="118"/>
      <c r="D26" s="118"/>
      <c r="E26" s="330" t="s">
        <v>1731</v>
      </c>
      <c r="F26" s="330"/>
      <c r="G26" s="330"/>
      <c r="H26" s="33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43</v>
      </c>
      <c r="E29" s="43"/>
      <c r="F29" s="43"/>
      <c r="G29" s="43"/>
      <c r="H29" s="43"/>
      <c r="I29" s="114"/>
      <c r="J29" s="124">
        <f>ROUND(J87,2)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45</v>
      </c>
      <c r="G31" s="43"/>
      <c r="H31" s="43"/>
      <c r="I31" s="125" t="s">
        <v>44</v>
      </c>
      <c r="J31" s="47" t="s">
        <v>46</v>
      </c>
      <c r="K31" s="46"/>
    </row>
    <row r="32" spans="2:11" s="1" customFormat="1" ht="14.45" customHeight="1">
      <c r="B32" s="42"/>
      <c r="C32" s="43"/>
      <c r="D32" s="50" t="s">
        <v>47</v>
      </c>
      <c r="E32" s="50" t="s">
        <v>48</v>
      </c>
      <c r="F32" s="126">
        <f>ROUND(SUM(BE87:BE302), 2)</f>
        <v>0</v>
      </c>
      <c r="G32" s="43"/>
      <c r="H32" s="43"/>
      <c r="I32" s="127">
        <v>0.21</v>
      </c>
      <c r="J32" s="126">
        <f>ROUND(ROUND((SUM(BE87:BE302)),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49</v>
      </c>
      <c r="F33" s="126">
        <f>ROUND(SUM(BF87:BF302), 2)</f>
        <v>0</v>
      </c>
      <c r="G33" s="43"/>
      <c r="H33" s="43"/>
      <c r="I33" s="127">
        <v>0.15</v>
      </c>
      <c r="J33" s="126">
        <f>ROUND(ROUND((SUM(BF87:BF302)),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50</v>
      </c>
      <c r="F34" s="126">
        <f>ROUND(SUM(BG87:BG302),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51</v>
      </c>
      <c r="F35" s="126">
        <f>ROUND(SUM(BH87:BH302),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52</v>
      </c>
      <c r="F36" s="126">
        <f>ROUND(SUM(BI87:BI302),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53</v>
      </c>
      <c r="E38" s="72"/>
      <c r="F38" s="72"/>
      <c r="G38" s="130" t="s">
        <v>54</v>
      </c>
      <c r="H38" s="131" t="s">
        <v>55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125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16.5" customHeight="1">
      <c r="B47" s="42"/>
      <c r="C47" s="43"/>
      <c r="D47" s="43"/>
      <c r="E47" s="364" t="str">
        <f>E7</f>
        <v>SPŠ a SOU Pelhřimov – oprava kotelny, ul. Růžová, Pelhřimov</v>
      </c>
      <c r="F47" s="365"/>
      <c r="G47" s="365"/>
      <c r="H47" s="365"/>
      <c r="I47" s="114"/>
      <c r="J47" s="43"/>
      <c r="K47" s="46"/>
    </row>
    <row r="48" spans="2:11">
      <c r="B48" s="29"/>
      <c r="C48" s="38" t="s">
        <v>120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16.5" customHeight="1">
      <c r="B49" s="42"/>
      <c r="C49" s="43"/>
      <c r="D49" s="43"/>
      <c r="E49" s="364" t="s">
        <v>202</v>
      </c>
      <c r="F49" s="366"/>
      <c r="G49" s="366"/>
      <c r="H49" s="366"/>
      <c r="I49" s="114"/>
      <c r="J49" s="43"/>
      <c r="K49" s="46"/>
    </row>
    <row r="50" spans="2:47" s="1" customFormat="1" ht="14.45" customHeight="1">
      <c r="B50" s="42"/>
      <c r="C50" s="38" t="s">
        <v>122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17.25" customHeight="1">
      <c r="B51" s="42"/>
      <c r="C51" s="43"/>
      <c r="D51" s="43"/>
      <c r="E51" s="367" t="str">
        <f>E11</f>
        <v>01c - Zařízení silnoproudé elektrotechniky</v>
      </c>
      <c r="F51" s="366"/>
      <c r="G51" s="366"/>
      <c r="H51" s="366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24</v>
      </c>
      <c r="D53" s="43"/>
      <c r="E53" s="43"/>
      <c r="F53" s="36" t="str">
        <f>F14</f>
        <v>Pelhřimov, ul. Růžová</v>
      </c>
      <c r="G53" s="43"/>
      <c r="H53" s="43"/>
      <c r="I53" s="115" t="s">
        <v>26</v>
      </c>
      <c r="J53" s="116" t="str">
        <f>IF(J14="","",J14)</f>
        <v>30. 5. 2018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>
      <c r="B55" s="42"/>
      <c r="C55" s="38" t="s">
        <v>28</v>
      </c>
      <c r="D55" s="43"/>
      <c r="E55" s="43"/>
      <c r="F55" s="36" t="str">
        <f>E17</f>
        <v>Kraj Vysočina</v>
      </c>
      <c r="G55" s="43"/>
      <c r="H55" s="43"/>
      <c r="I55" s="115" t="s">
        <v>36</v>
      </c>
      <c r="J55" s="330" t="str">
        <f>E23</f>
        <v>PROJEKT CENTRUM NOVA s.r.o.</v>
      </c>
      <c r="K55" s="46"/>
    </row>
    <row r="56" spans="2:47" s="1" customFormat="1" ht="14.45" customHeight="1">
      <c r="B56" s="42"/>
      <c r="C56" s="38" t="s">
        <v>34</v>
      </c>
      <c r="D56" s="43"/>
      <c r="E56" s="43"/>
      <c r="F56" s="36" t="str">
        <f>IF(E20="","",E20)</f>
        <v/>
      </c>
      <c r="G56" s="43"/>
      <c r="H56" s="43"/>
      <c r="I56" s="114"/>
      <c r="J56" s="368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126</v>
      </c>
      <c r="D58" s="128"/>
      <c r="E58" s="128"/>
      <c r="F58" s="128"/>
      <c r="G58" s="128"/>
      <c r="H58" s="128"/>
      <c r="I58" s="139"/>
      <c r="J58" s="140" t="s">
        <v>127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128</v>
      </c>
      <c r="D60" s="43"/>
      <c r="E60" s="43"/>
      <c r="F60" s="43"/>
      <c r="G60" s="43"/>
      <c r="H60" s="43"/>
      <c r="I60" s="114"/>
      <c r="J60" s="124">
        <f>J87</f>
        <v>0</v>
      </c>
      <c r="K60" s="46"/>
      <c r="AU60" s="25" t="s">
        <v>129</v>
      </c>
    </row>
    <row r="61" spans="2:47" s="8" customFormat="1" ht="24.95" customHeight="1">
      <c r="B61" s="143"/>
      <c r="C61" s="144"/>
      <c r="D61" s="145" t="s">
        <v>210</v>
      </c>
      <c r="E61" s="146"/>
      <c r="F61" s="146"/>
      <c r="G61" s="146"/>
      <c r="H61" s="146"/>
      <c r="I61" s="147"/>
      <c r="J61" s="148">
        <f>J88</f>
        <v>0</v>
      </c>
      <c r="K61" s="149"/>
    </row>
    <row r="62" spans="2:47" s="9" customFormat="1" ht="19.899999999999999" customHeight="1">
      <c r="B62" s="150"/>
      <c r="C62" s="151"/>
      <c r="D62" s="152" t="s">
        <v>1732</v>
      </c>
      <c r="E62" s="153"/>
      <c r="F62" s="153"/>
      <c r="G62" s="153"/>
      <c r="H62" s="153"/>
      <c r="I62" s="154"/>
      <c r="J62" s="155">
        <f>J89</f>
        <v>0</v>
      </c>
      <c r="K62" s="156"/>
    </row>
    <row r="63" spans="2:47" s="9" customFormat="1" ht="19.899999999999999" customHeight="1">
      <c r="B63" s="150"/>
      <c r="C63" s="151"/>
      <c r="D63" s="152" t="s">
        <v>1733</v>
      </c>
      <c r="E63" s="153"/>
      <c r="F63" s="153"/>
      <c r="G63" s="153"/>
      <c r="H63" s="153"/>
      <c r="I63" s="154"/>
      <c r="J63" s="155">
        <f>J280</f>
        <v>0</v>
      </c>
      <c r="K63" s="156"/>
    </row>
    <row r="64" spans="2:47" s="8" customFormat="1" ht="24.95" customHeight="1">
      <c r="B64" s="143"/>
      <c r="C64" s="144"/>
      <c r="D64" s="145" t="s">
        <v>1510</v>
      </c>
      <c r="E64" s="146"/>
      <c r="F64" s="146"/>
      <c r="G64" s="146"/>
      <c r="H64" s="146"/>
      <c r="I64" s="147"/>
      <c r="J64" s="148">
        <f>J281</f>
        <v>0</v>
      </c>
      <c r="K64" s="149"/>
    </row>
    <row r="65" spans="2:12" s="9" customFormat="1" ht="19.899999999999999" customHeight="1">
      <c r="B65" s="150"/>
      <c r="C65" s="151"/>
      <c r="D65" s="152" t="s">
        <v>1734</v>
      </c>
      <c r="E65" s="153"/>
      <c r="F65" s="153"/>
      <c r="G65" s="153"/>
      <c r="H65" s="153"/>
      <c r="I65" s="154"/>
      <c r="J65" s="155">
        <f>J282</f>
        <v>0</v>
      </c>
      <c r="K65" s="156"/>
    </row>
    <row r="66" spans="2:12" s="1" customFormat="1" ht="21.75" customHeight="1">
      <c r="B66" s="42"/>
      <c r="C66" s="43"/>
      <c r="D66" s="43"/>
      <c r="E66" s="43"/>
      <c r="F66" s="43"/>
      <c r="G66" s="43"/>
      <c r="H66" s="43"/>
      <c r="I66" s="114"/>
      <c r="J66" s="43"/>
      <c r="K66" s="4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35"/>
      <c r="J67" s="58"/>
      <c r="K67" s="59"/>
    </row>
    <row r="71" spans="2:12" s="1" customFormat="1" ht="6.95" customHeight="1">
      <c r="B71" s="60"/>
      <c r="C71" s="61"/>
      <c r="D71" s="61"/>
      <c r="E71" s="61"/>
      <c r="F71" s="61"/>
      <c r="G71" s="61"/>
      <c r="H71" s="61"/>
      <c r="I71" s="136"/>
      <c r="J71" s="61"/>
      <c r="K71" s="61"/>
      <c r="L71" s="42"/>
    </row>
    <row r="72" spans="2:12" s="1" customFormat="1" ht="36.950000000000003" customHeight="1">
      <c r="B72" s="42"/>
      <c r="C72" s="62" t="s">
        <v>132</v>
      </c>
      <c r="L72" s="42"/>
    </row>
    <row r="73" spans="2:12" s="1" customFormat="1" ht="6.95" customHeight="1">
      <c r="B73" s="42"/>
      <c r="L73" s="42"/>
    </row>
    <row r="74" spans="2:12" s="1" customFormat="1" ht="14.45" customHeight="1">
      <c r="B74" s="42"/>
      <c r="C74" s="64" t="s">
        <v>19</v>
      </c>
      <c r="L74" s="42"/>
    </row>
    <row r="75" spans="2:12" s="1" customFormat="1" ht="16.5" customHeight="1">
      <c r="B75" s="42"/>
      <c r="E75" s="369" t="str">
        <f>E7</f>
        <v>SPŠ a SOU Pelhřimov – oprava kotelny, ul. Růžová, Pelhřimov</v>
      </c>
      <c r="F75" s="370"/>
      <c r="G75" s="370"/>
      <c r="H75" s="370"/>
      <c r="L75" s="42"/>
    </row>
    <row r="76" spans="2:12">
      <c r="B76" s="29"/>
      <c r="C76" s="64" t="s">
        <v>120</v>
      </c>
      <c r="L76" s="29"/>
    </row>
    <row r="77" spans="2:12" s="1" customFormat="1" ht="16.5" customHeight="1">
      <c r="B77" s="42"/>
      <c r="E77" s="369" t="s">
        <v>202</v>
      </c>
      <c r="F77" s="371"/>
      <c r="G77" s="371"/>
      <c r="H77" s="371"/>
      <c r="L77" s="42"/>
    </row>
    <row r="78" spans="2:12" s="1" customFormat="1" ht="14.45" customHeight="1">
      <c r="B78" s="42"/>
      <c r="C78" s="64" t="s">
        <v>122</v>
      </c>
      <c r="L78" s="42"/>
    </row>
    <row r="79" spans="2:12" s="1" customFormat="1" ht="17.25" customHeight="1">
      <c r="B79" s="42"/>
      <c r="E79" s="341" t="str">
        <f>E11</f>
        <v>01c - Zařízení silnoproudé elektrotechniky</v>
      </c>
      <c r="F79" s="371"/>
      <c r="G79" s="371"/>
      <c r="H79" s="371"/>
      <c r="L79" s="42"/>
    </row>
    <row r="80" spans="2:12" s="1" customFormat="1" ht="6.95" customHeight="1">
      <c r="B80" s="42"/>
      <c r="L80" s="42"/>
    </row>
    <row r="81" spans="2:65" s="1" customFormat="1" ht="18" customHeight="1">
      <c r="B81" s="42"/>
      <c r="C81" s="64" t="s">
        <v>24</v>
      </c>
      <c r="F81" s="157" t="str">
        <f>F14</f>
        <v>Pelhřimov, ul. Růžová</v>
      </c>
      <c r="I81" s="158" t="s">
        <v>26</v>
      </c>
      <c r="J81" s="68" t="str">
        <f>IF(J14="","",J14)</f>
        <v>30. 5. 2018</v>
      </c>
      <c r="L81" s="42"/>
    </row>
    <row r="82" spans="2:65" s="1" customFormat="1" ht="6.95" customHeight="1">
      <c r="B82" s="42"/>
      <c r="L82" s="42"/>
    </row>
    <row r="83" spans="2:65" s="1" customFormat="1">
      <c r="B83" s="42"/>
      <c r="C83" s="64" t="s">
        <v>28</v>
      </c>
      <c r="F83" s="157" t="str">
        <f>E17</f>
        <v>Kraj Vysočina</v>
      </c>
      <c r="I83" s="158" t="s">
        <v>36</v>
      </c>
      <c r="J83" s="157" t="str">
        <f>E23</f>
        <v>PROJEKT CENTRUM NOVA s.r.o.</v>
      </c>
      <c r="L83" s="42"/>
    </row>
    <row r="84" spans="2:65" s="1" customFormat="1" ht="14.45" customHeight="1">
      <c r="B84" s="42"/>
      <c r="C84" s="64" t="s">
        <v>34</v>
      </c>
      <c r="F84" s="157" t="str">
        <f>IF(E20="","",E20)</f>
        <v/>
      </c>
      <c r="L84" s="42"/>
    </row>
    <row r="85" spans="2:65" s="1" customFormat="1" ht="10.35" customHeight="1">
      <c r="B85" s="42"/>
      <c r="L85" s="42"/>
    </row>
    <row r="86" spans="2:65" s="10" customFormat="1" ht="29.25" customHeight="1">
      <c r="B86" s="159"/>
      <c r="C86" s="160" t="s">
        <v>133</v>
      </c>
      <c r="D86" s="161" t="s">
        <v>62</v>
      </c>
      <c r="E86" s="161" t="s">
        <v>58</v>
      </c>
      <c r="F86" s="161" t="s">
        <v>134</v>
      </c>
      <c r="G86" s="161" t="s">
        <v>135</v>
      </c>
      <c r="H86" s="161" t="s">
        <v>136</v>
      </c>
      <c r="I86" s="162" t="s">
        <v>137</v>
      </c>
      <c r="J86" s="161" t="s">
        <v>127</v>
      </c>
      <c r="K86" s="163" t="s">
        <v>138</v>
      </c>
      <c r="L86" s="159"/>
      <c r="M86" s="74" t="s">
        <v>139</v>
      </c>
      <c r="N86" s="75" t="s">
        <v>47</v>
      </c>
      <c r="O86" s="75" t="s">
        <v>140</v>
      </c>
      <c r="P86" s="75" t="s">
        <v>141</v>
      </c>
      <c r="Q86" s="75" t="s">
        <v>142</v>
      </c>
      <c r="R86" s="75" t="s">
        <v>143</v>
      </c>
      <c r="S86" s="75" t="s">
        <v>144</v>
      </c>
      <c r="T86" s="76" t="s">
        <v>145</v>
      </c>
    </row>
    <row r="87" spans="2:65" s="1" customFormat="1" ht="29.25" customHeight="1">
      <c r="B87" s="42"/>
      <c r="C87" s="78" t="s">
        <v>128</v>
      </c>
      <c r="J87" s="164">
        <f>BK87</f>
        <v>0</v>
      </c>
      <c r="L87" s="42"/>
      <c r="M87" s="77"/>
      <c r="N87" s="69"/>
      <c r="O87" s="69"/>
      <c r="P87" s="165">
        <f>P88+P281</f>
        <v>0</v>
      </c>
      <c r="Q87" s="69"/>
      <c r="R87" s="165">
        <f>R88+R281</f>
        <v>0.20330000000000004</v>
      </c>
      <c r="S87" s="69"/>
      <c r="T87" s="166">
        <f>T88+T281</f>
        <v>0</v>
      </c>
      <c r="AT87" s="25" t="s">
        <v>76</v>
      </c>
      <c r="AU87" s="25" t="s">
        <v>129</v>
      </c>
      <c r="BK87" s="167">
        <f>BK88+BK281</f>
        <v>0</v>
      </c>
    </row>
    <row r="88" spans="2:65" s="11" customFormat="1" ht="37.35" customHeight="1">
      <c r="B88" s="168"/>
      <c r="D88" s="169" t="s">
        <v>76</v>
      </c>
      <c r="E88" s="170" t="s">
        <v>457</v>
      </c>
      <c r="F88" s="170" t="s">
        <v>458</v>
      </c>
      <c r="I88" s="171"/>
      <c r="J88" s="172">
        <f>BK88</f>
        <v>0</v>
      </c>
      <c r="L88" s="168"/>
      <c r="M88" s="173"/>
      <c r="N88" s="174"/>
      <c r="O88" s="174"/>
      <c r="P88" s="175">
        <f>P89+P280</f>
        <v>0</v>
      </c>
      <c r="Q88" s="174"/>
      <c r="R88" s="175">
        <f>R89+R280</f>
        <v>0.20330000000000004</v>
      </c>
      <c r="S88" s="174"/>
      <c r="T88" s="176">
        <f>T89+T280</f>
        <v>0</v>
      </c>
      <c r="AR88" s="169" t="s">
        <v>89</v>
      </c>
      <c r="AT88" s="177" t="s">
        <v>76</v>
      </c>
      <c r="AU88" s="177" t="s">
        <v>77</v>
      </c>
      <c r="AY88" s="169" t="s">
        <v>149</v>
      </c>
      <c r="BK88" s="178">
        <f>BK89+BK280</f>
        <v>0</v>
      </c>
    </row>
    <row r="89" spans="2:65" s="11" customFormat="1" ht="19.899999999999999" customHeight="1">
      <c r="B89" s="168"/>
      <c r="D89" s="169" t="s">
        <v>76</v>
      </c>
      <c r="E89" s="179" t="s">
        <v>1735</v>
      </c>
      <c r="F89" s="179" t="s">
        <v>1736</v>
      </c>
      <c r="I89" s="171"/>
      <c r="J89" s="180">
        <f>BK89</f>
        <v>0</v>
      </c>
      <c r="L89" s="168"/>
      <c r="M89" s="173"/>
      <c r="N89" s="174"/>
      <c r="O89" s="174"/>
      <c r="P89" s="175">
        <f>SUM(P90:P279)</f>
        <v>0</v>
      </c>
      <c r="Q89" s="174"/>
      <c r="R89" s="175">
        <f>SUM(R90:R279)</f>
        <v>0.20330000000000004</v>
      </c>
      <c r="S89" s="174"/>
      <c r="T89" s="176">
        <f>SUM(T90:T279)</f>
        <v>0</v>
      </c>
      <c r="AR89" s="169" t="s">
        <v>89</v>
      </c>
      <c r="AT89" s="177" t="s">
        <v>76</v>
      </c>
      <c r="AU89" s="177" t="s">
        <v>84</v>
      </c>
      <c r="AY89" s="169" t="s">
        <v>149</v>
      </c>
      <c r="BK89" s="178">
        <f>SUM(BK90:BK279)</f>
        <v>0</v>
      </c>
    </row>
    <row r="90" spans="2:65" s="1" customFormat="1" ht="16.5" customHeight="1">
      <c r="B90" s="181"/>
      <c r="C90" s="182" t="s">
        <v>84</v>
      </c>
      <c r="D90" s="182" t="s">
        <v>151</v>
      </c>
      <c r="E90" s="183" t="s">
        <v>1737</v>
      </c>
      <c r="F90" s="184" t="s">
        <v>1738</v>
      </c>
      <c r="G90" s="185" t="s">
        <v>379</v>
      </c>
      <c r="H90" s="186">
        <v>54</v>
      </c>
      <c r="I90" s="187"/>
      <c r="J90" s="188">
        <f>ROUND(I90*H90,2)</f>
        <v>0</v>
      </c>
      <c r="K90" s="184" t="s">
        <v>220</v>
      </c>
      <c r="L90" s="42"/>
      <c r="M90" s="189" t="s">
        <v>5</v>
      </c>
      <c r="N90" s="190" t="s">
        <v>48</v>
      </c>
      <c r="O90" s="43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AR90" s="25" t="s">
        <v>302</v>
      </c>
      <c r="AT90" s="25" t="s">
        <v>151</v>
      </c>
      <c r="AU90" s="25" t="s">
        <v>89</v>
      </c>
      <c r="AY90" s="25" t="s">
        <v>149</v>
      </c>
      <c r="BE90" s="193">
        <f>IF(N90="základní",J90,0)</f>
        <v>0</v>
      </c>
      <c r="BF90" s="193">
        <f>IF(N90="snížená",J90,0)</f>
        <v>0</v>
      </c>
      <c r="BG90" s="193">
        <f>IF(N90="zákl. přenesená",J90,0)</f>
        <v>0</v>
      </c>
      <c r="BH90" s="193">
        <f>IF(N90="sníž. přenesená",J90,0)</f>
        <v>0</v>
      </c>
      <c r="BI90" s="193">
        <f>IF(N90="nulová",J90,0)</f>
        <v>0</v>
      </c>
      <c r="BJ90" s="25" t="s">
        <v>84</v>
      </c>
      <c r="BK90" s="193">
        <f>ROUND(I90*H90,2)</f>
        <v>0</v>
      </c>
      <c r="BL90" s="25" t="s">
        <v>302</v>
      </c>
      <c r="BM90" s="25" t="s">
        <v>1739</v>
      </c>
    </row>
    <row r="91" spans="2:65" s="1" customFormat="1" ht="27">
      <c r="B91" s="42"/>
      <c r="D91" s="194" t="s">
        <v>156</v>
      </c>
      <c r="F91" s="195" t="s">
        <v>1740</v>
      </c>
      <c r="I91" s="196"/>
      <c r="L91" s="42"/>
      <c r="M91" s="197"/>
      <c r="N91" s="43"/>
      <c r="O91" s="43"/>
      <c r="P91" s="43"/>
      <c r="Q91" s="43"/>
      <c r="R91" s="43"/>
      <c r="S91" s="43"/>
      <c r="T91" s="71"/>
      <c r="AT91" s="25" t="s">
        <v>156</v>
      </c>
      <c r="AU91" s="25" t="s">
        <v>89</v>
      </c>
    </row>
    <row r="92" spans="2:65" s="1" customFormat="1" ht="16.5" customHeight="1">
      <c r="B92" s="181"/>
      <c r="C92" s="224" t="s">
        <v>89</v>
      </c>
      <c r="D92" s="224" t="s">
        <v>503</v>
      </c>
      <c r="E92" s="225" t="s">
        <v>1741</v>
      </c>
      <c r="F92" s="226" t="s">
        <v>1742</v>
      </c>
      <c r="G92" s="227" t="s">
        <v>379</v>
      </c>
      <c r="H92" s="228">
        <v>54</v>
      </c>
      <c r="I92" s="229"/>
      <c r="J92" s="230">
        <f>ROUND(I92*H92,2)</f>
        <v>0</v>
      </c>
      <c r="K92" s="226" t="s">
        <v>220</v>
      </c>
      <c r="L92" s="231"/>
      <c r="M92" s="232" t="s">
        <v>5</v>
      </c>
      <c r="N92" s="233" t="s">
        <v>48</v>
      </c>
      <c r="O92" s="43"/>
      <c r="P92" s="191">
        <f>O92*H92</f>
        <v>0</v>
      </c>
      <c r="Q92" s="191">
        <v>1.9000000000000001E-4</v>
      </c>
      <c r="R92" s="191">
        <f>Q92*H92</f>
        <v>1.026E-2</v>
      </c>
      <c r="S92" s="191">
        <v>0</v>
      </c>
      <c r="T92" s="192">
        <f>S92*H92</f>
        <v>0</v>
      </c>
      <c r="AR92" s="25" t="s">
        <v>429</v>
      </c>
      <c r="AT92" s="25" t="s">
        <v>503</v>
      </c>
      <c r="AU92" s="25" t="s">
        <v>89</v>
      </c>
      <c r="AY92" s="25" t="s">
        <v>149</v>
      </c>
      <c r="BE92" s="193">
        <f>IF(N92="základní",J92,0)</f>
        <v>0</v>
      </c>
      <c r="BF92" s="193">
        <f>IF(N92="snížená",J92,0)</f>
        <v>0</v>
      </c>
      <c r="BG92" s="193">
        <f>IF(N92="zákl. přenesená",J92,0)</f>
        <v>0</v>
      </c>
      <c r="BH92" s="193">
        <f>IF(N92="sníž. přenesená",J92,0)</f>
        <v>0</v>
      </c>
      <c r="BI92" s="193">
        <f>IF(N92="nulová",J92,0)</f>
        <v>0</v>
      </c>
      <c r="BJ92" s="25" t="s">
        <v>84</v>
      </c>
      <c r="BK92" s="193">
        <f>ROUND(I92*H92,2)</f>
        <v>0</v>
      </c>
      <c r="BL92" s="25" t="s">
        <v>302</v>
      </c>
      <c r="BM92" s="25" t="s">
        <v>1743</v>
      </c>
    </row>
    <row r="93" spans="2:65" s="1" customFormat="1" ht="27">
      <c r="B93" s="42"/>
      <c r="D93" s="194" t="s">
        <v>156</v>
      </c>
      <c r="F93" s="195" t="s">
        <v>1744</v>
      </c>
      <c r="I93" s="196"/>
      <c r="L93" s="42"/>
      <c r="M93" s="197"/>
      <c r="N93" s="43"/>
      <c r="O93" s="43"/>
      <c r="P93" s="43"/>
      <c r="Q93" s="43"/>
      <c r="R93" s="43"/>
      <c r="S93" s="43"/>
      <c r="T93" s="71"/>
      <c r="AT93" s="25" t="s">
        <v>156</v>
      </c>
      <c r="AU93" s="25" t="s">
        <v>89</v>
      </c>
    </row>
    <row r="94" spans="2:65" s="13" customFormat="1" ht="13.5">
      <c r="B94" s="208"/>
      <c r="D94" s="194" t="s">
        <v>223</v>
      </c>
      <c r="E94" s="209" t="s">
        <v>5</v>
      </c>
      <c r="F94" s="210" t="s">
        <v>1745</v>
      </c>
      <c r="H94" s="211">
        <v>54</v>
      </c>
      <c r="I94" s="212"/>
      <c r="L94" s="208"/>
      <c r="M94" s="213"/>
      <c r="N94" s="214"/>
      <c r="O94" s="214"/>
      <c r="P94" s="214"/>
      <c r="Q94" s="214"/>
      <c r="R94" s="214"/>
      <c r="S94" s="214"/>
      <c r="T94" s="215"/>
      <c r="AT94" s="209" t="s">
        <v>223</v>
      </c>
      <c r="AU94" s="209" t="s">
        <v>89</v>
      </c>
      <c r="AV94" s="13" t="s">
        <v>89</v>
      </c>
      <c r="AW94" s="13" t="s">
        <v>40</v>
      </c>
      <c r="AX94" s="13" t="s">
        <v>84</v>
      </c>
      <c r="AY94" s="209" t="s">
        <v>149</v>
      </c>
    </row>
    <row r="95" spans="2:65" s="1" customFormat="1" ht="16.5" customHeight="1">
      <c r="B95" s="181"/>
      <c r="C95" s="182" t="s">
        <v>162</v>
      </c>
      <c r="D95" s="182" t="s">
        <v>151</v>
      </c>
      <c r="E95" s="183" t="s">
        <v>1746</v>
      </c>
      <c r="F95" s="184" t="s">
        <v>1747</v>
      </c>
      <c r="G95" s="185" t="s">
        <v>379</v>
      </c>
      <c r="H95" s="186">
        <v>90</v>
      </c>
      <c r="I95" s="187"/>
      <c r="J95" s="188">
        <f>ROUND(I95*H95,2)</f>
        <v>0</v>
      </c>
      <c r="K95" s="184" t="s">
        <v>220</v>
      </c>
      <c r="L95" s="42"/>
      <c r="M95" s="189" t="s">
        <v>5</v>
      </c>
      <c r="N95" s="190" t="s">
        <v>48</v>
      </c>
      <c r="O95" s="43"/>
      <c r="P95" s="191">
        <f>O95*H95</f>
        <v>0</v>
      </c>
      <c r="Q95" s="191">
        <v>0</v>
      </c>
      <c r="R95" s="191">
        <f>Q95*H95</f>
        <v>0</v>
      </c>
      <c r="S95" s="191">
        <v>0</v>
      </c>
      <c r="T95" s="192">
        <f>S95*H95</f>
        <v>0</v>
      </c>
      <c r="AR95" s="25" t="s">
        <v>302</v>
      </c>
      <c r="AT95" s="25" t="s">
        <v>151</v>
      </c>
      <c r="AU95" s="25" t="s">
        <v>89</v>
      </c>
      <c r="AY95" s="25" t="s">
        <v>149</v>
      </c>
      <c r="BE95" s="193">
        <f>IF(N95="základní",J95,0)</f>
        <v>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25" t="s">
        <v>84</v>
      </c>
      <c r="BK95" s="193">
        <f>ROUND(I95*H95,2)</f>
        <v>0</v>
      </c>
      <c r="BL95" s="25" t="s">
        <v>302</v>
      </c>
      <c r="BM95" s="25" t="s">
        <v>1748</v>
      </c>
    </row>
    <row r="96" spans="2:65" s="1" customFormat="1" ht="27">
      <c r="B96" s="42"/>
      <c r="D96" s="194" t="s">
        <v>156</v>
      </c>
      <c r="F96" s="195" t="s">
        <v>1749</v>
      </c>
      <c r="I96" s="196"/>
      <c r="L96" s="42"/>
      <c r="M96" s="197"/>
      <c r="N96" s="43"/>
      <c r="O96" s="43"/>
      <c r="P96" s="43"/>
      <c r="Q96" s="43"/>
      <c r="R96" s="43"/>
      <c r="S96" s="43"/>
      <c r="T96" s="71"/>
      <c r="AT96" s="25" t="s">
        <v>156</v>
      </c>
      <c r="AU96" s="25" t="s">
        <v>89</v>
      </c>
    </row>
    <row r="97" spans="2:65" s="1" customFormat="1" ht="16.5" customHeight="1">
      <c r="B97" s="181"/>
      <c r="C97" s="224" t="s">
        <v>148</v>
      </c>
      <c r="D97" s="224" t="s">
        <v>503</v>
      </c>
      <c r="E97" s="225" t="s">
        <v>1750</v>
      </c>
      <c r="F97" s="226" t="s">
        <v>1751</v>
      </c>
      <c r="G97" s="227" t="s">
        <v>379</v>
      </c>
      <c r="H97" s="228">
        <v>90</v>
      </c>
      <c r="I97" s="229"/>
      <c r="J97" s="230">
        <f>ROUND(I97*H97,2)</f>
        <v>0</v>
      </c>
      <c r="K97" s="226" t="s">
        <v>220</v>
      </c>
      <c r="L97" s="231"/>
      <c r="M97" s="232" t="s">
        <v>5</v>
      </c>
      <c r="N97" s="233" t="s">
        <v>48</v>
      </c>
      <c r="O97" s="43"/>
      <c r="P97" s="191">
        <f>O97*H97</f>
        <v>0</v>
      </c>
      <c r="Q97" s="191">
        <v>2.0000000000000001E-4</v>
      </c>
      <c r="R97" s="191">
        <f>Q97*H97</f>
        <v>1.8000000000000002E-2</v>
      </c>
      <c r="S97" s="191">
        <v>0</v>
      </c>
      <c r="T97" s="192">
        <f>S97*H97</f>
        <v>0</v>
      </c>
      <c r="AR97" s="25" t="s">
        <v>429</v>
      </c>
      <c r="AT97" s="25" t="s">
        <v>503</v>
      </c>
      <c r="AU97" s="25" t="s">
        <v>89</v>
      </c>
      <c r="AY97" s="25" t="s">
        <v>149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25" t="s">
        <v>84</v>
      </c>
      <c r="BK97" s="193">
        <f>ROUND(I97*H97,2)</f>
        <v>0</v>
      </c>
      <c r="BL97" s="25" t="s">
        <v>302</v>
      </c>
      <c r="BM97" s="25" t="s">
        <v>1752</v>
      </c>
    </row>
    <row r="98" spans="2:65" s="1" customFormat="1" ht="27">
      <c r="B98" s="42"/>
      <c r="D98" s="194" t="s">
        <v>156</v>
      </c>
      <c r="F98" s="195" t="s">
        <v>1753</v>
      </c>
      <c r="I98" s="196"/>
      <c r="L98" s="42"/>
      <c r="M98" s="197"/>
      <c r="N98" s="43"/>
      <c r="O98" s="43"/>
      <c r="P98" s="43"/>
      <c r="Q98" s="43"/>
      <c r="R98" s="43"/>
      <c r="S98" s="43"/>
      <c r="T98" s="71"/>
      <c r="AT98" s="25" t="s">
        <v>156</v>
      </c>
      <c r="AU98" s="25" t="s">
        <v>89</v>
      </c>
    </row>
    <row r="99" spans="2:65" s="13" customFormat="1" ht="13.5">
      <c r="B99" s="208"/>
      <c r="D99" s="194" t="s">
        <v>223</v>
      </c>
      <c r="E99" s="209" t="s">
        <v>5</v>
      </c>
      <c r="F99" s="210" t="s">
        <v>1754</v>
      </c>
      <c r="H99" s="211">
        <v>90</v>
      </c>
      <c r="I99" s="212"/>
      <c r="L99" s="208"/>
      <c r="M99" s="213"/>
      <c r="N99" s="214"/>
      <c r="O99" s="214"/>
      <c r="P99" s="214"/>
      <c r="Q99" s="214"/>
      <c r="R99" s="214"/>
      <c r="S99" s="214"/>
      <c r="T99" s="215"/>
      <c r="AT99" s="209" t="s">
        <v>223</v>
      </c>
      <c r="AU99" s="209" t="s">
        <v>89</v>
      </c>
      <c r="AV99" s="13" t="s">
        <v>89</v>
      </c>
      <c r="AW99" s="13" t="s">
        <v>40</v>
      </c>
      <c r="AX99" s="13" t="s">
        <v>84</v>
      </c>
      <c r="AY99" s="209" t="s">
        <v>149</v>
      </c>
    </row>
    <row r="100" spans="2:65" s="1" customFormat="1" ht="16.5" customHeight="1">
      <c r="B100" s="181"/>
      <c r="C100" s="182" t="s">
        <v>171</v>
      </c>
      <c r="D100" s="182" t="s">
        <v>151</v>
      </c>
      <c r="E100" s="183" t="s">
        <v>1755</v>
      </c>
      <c r="F100" s="184" t="s">
        <v>1756</v>
      </c>
      <c r="G100" s="185" t="s">
        <v>379</v>
      </c>
      <c r="H100" s="186">
        <v>125</v>
      </c>
      <c r="I100" s="187"/>
      <c r="J100" s="188">
        <f>ROUND(I100*H100,2)</f>
        <v>0</v>
      </c>
      <c r="K100" s="184" t="s">
        <v>220</v>
      </c>
      <c r="L100" s="42"/>
      <c r="M100" s="189" t="s">
        <v>5</v>
      </c>
      <c r="N100" s="190" t="s">
        <v>48</v>
      </c>
      <c r="O100" s="43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AR100" s="25" t="s">
        <v>302</v>
      </c>
      <c r="AT100" s="25" t="s">
        <v>151</v>
      </c>
      <c r="AU100" s="25" t="s">
        <v>89</v>
      </c>
      <c r="AY100" s="25" t="s">
        <v>149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25" t="s">
        <v>84</v>
      </c>
      <c r="BK100" s="193">
        <f>ROUND(I100*H100,2)</f>
        <v>0</v>
      </c>
      <c r="BL100" s="25" t="s">
        <v>302</v>
      </c>
      <c r="BM100" s="25" t="s">
        <v>1757</v>
      </c>
    </row>
    <row r="101" spans="2:65" s="1" customFormat="1" ht="27">
      <c r="B101" s="42"/>
      <c r="D101" s="194" t="s">
        <v>156</v>
      </c>
      <c r="F101" s="195" t="s">
        <v>1758</v>
      </c>
      <c r="I101" s="196"/>
      <c r="L101" s="42"/>
      <c r="M101" s="197"/>
      <c r="N101" s="43"/>
      <c r="O101" s="43"/>
      <c r="P101" s="43"/>
      <c r="Q101" s="43"/>
      <c r="R101" s="43"/>
      <c r="S101" s="43"/>
      <c r="T101" s="71"/>
      <c r="AT101" s="25" t="s">
        <v>156</v>
      </c>
      <c r="AU101" s="25" t="s">
        <v>89</v>
      </c>
    </row>
    <row r="102" spans="2:65" s="1" customFormat="1" ht="16.5" customHeight="1">
      <c r="B102" s="181"/>
      <c r="C102" s="224" t="s">
        <v>176</v>
      </c>
      <c r="D102" s="224" t="s">
        <v>503</v>
      </c>
      <c r="E102" s="225" t="s">
        <v>1759</v>
      </c>
      <c r="F102" s="226" t="s">
        <v>1760</v>
      </c>
      <c r="G102" s="227" t="s">
        <v>379</v>
      </c>
      <c r="H102" s="228">
        <v>125</v>
      </c>
      <c r="I102" s="229"/>
      <c r="J102" s="230">
        <f>ROUND(I102*H102,2)</f>
        <v>0</v>
      </c>
      <c r="K102" s="226" t="s">
        <v>220</v>
      </c>
      <c r="L102" s="231"/>
      <c r="M102" s="232" t="s">
        <v>5</v>
      </c>
      <c r="N102" s="233" t="s">
        <v>48</v>
      </c>
      <c r="O102" s="43"/>
      <c r="P102" s="191">
        <f>O102*H102</f>
        <v>0</v>
      </c>
      <c r="Q102" s="191">
        <v>1.2999999999999999E-4</v>
      </c>
      <c r="R102" s="191">
        <f>Q102*H102</f>
        <v>1.6249999999999997E-2</v>
      </c>
      <c r="S102" s="191">
        <v>0</v>
      </c>
      <c r="T102" s="192">
        <f>S102*H102</f>
        <v>0</v>
      </c>
      <c r="AR102" s="25" t="s">
        <v>429</v>
      </c>
      <c r="AT102" s="25" t="s">
        <v>503</v>
      </c>
      <c r="AU102" s="25" t="s">
        <v>89</v>
      </c>
      <c r="AY102" s="25" t="s">
        <v>149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25" t="s">
        <v>84</v>
      </c>
      <c r="BK102" s="193">
        <f>ROUND(I102*H102,2)</f>
        <v>0</v>
      </c>
      <c r="BL102" s="25" t="s">
        <v>302</v>
      </c>
      <c r="BM102" s="25" t="s">
        <v>1761</v>
      </c>
    </row>
    <row r="103" spans="2:65" s="1" customFormat="1" ht="13.5">
      <c r="B103" s="42"/>
      <c r="D103" s="194" t="s">
        <v>156</v>
      </c>
      <c r="F103" s="195" t="s">
        <v>1760</v>
      </c>
      <c r="I103" s="196"/>
      <c r="L103" s="42"/>
      <c r="M103" s="197"/>
      <c r="N103" s="43"/>
      <c r="O103" s="43"/>
      <c r="P103" s="43"/>
      <c r="Q103" s="43"/>
      <c r="R103" s="43"/>
      <c r="S103" s="43"/>
      <c r="T103" s="71"/>
      <c r="AT103" s="25" t="s">
        <v>156</v>
      </c>
      <c r="AU103" s="25" t="s">
        <v>89</v>
      </c>
    </row>
    <row r="104" spans="2:65" s="13" customFormat="1" ht="13.5">
      <c r="B104" s="208"/>
      <c r="D104" s="194" t="s">
        <v>223</v>
      </c>
      <c r="E104" s="209" t="s">
        <v>5</v>
      </c>
      <c r="F104" s="210" t="s">
        <v>1762</v>
      </c>
      <c r="H104" s="211">
        <v>125</v>
      </c>
      <c r="I104" s="212"/>
      <c r="L104" s="208"/>
      <c r="M104" s="213"/>
      <c r="N104" s="214"/>
      <c r="O104" s="214"/>
      <c r="P104" s="214"/>
      <c r="Q104" s="214"/>
      <c r="R104" s="214"/>
      <c r="S104" s="214"/>
      <c r="T104" s="215"/>
      <c r="AT104" s="209" t="s">
        <v>223</v>
      </c>
      <c r="AU104" s="209" t="s">
        <v>89</v>
      </c>
      <c r="AV104" s="13" t="s">
        <v>89</v>
      </c>
      <c r="AW104" s="13" t="s">
        <v>40</v>
      </c>
      <c r="AX104" s="13" t="s">
        <v>84</v>
      </c>
      <c r="AY104" s="209" t="s">
        <v>149</v>
      </c>
    </row>
    <row r="105" spans="2:65" s="1" customFormat="1" ht="16.5" customHeight="1">
      <c r="B105" s="181"/>
      <c r="C105" s="224" t="s">
        <v>181</v>
      </c>
      <c r="D105" s="224" t="s">
        <v>503</v>
      </c>
      <c r="E105" s="225" t="s">
        <v>1763</v>
      </c>
      <c r="F105" s="226" t="s">
        <v>1764</v>
      </c>
      <c r="G105" s="227" t="s">
        <v>373</v>
      </c>
      <c r="H105" s="228">
        <v>136</v>
      </c>
      <c r="I105" s="229"/>
      <c r="J105" s="230">
        <f>ROUND(I105*H105,2)</f>
        <v>0</v>
      </c>
      <c r="K105" s="226" t="s">
        <v>220</v>
      </c>
      <c r="L105" s="231"/>
      <c r="M105" s="232" t="s">
        <v>5</v>
      </c>
      <c r="N105" s="233" t="s">
        <v>48</v>
      </c>
      <c r="O105" s="43"/>
      <c r="P105" s="191">
        <f>O105*H105</f>
        <v>0</v>
      </c>
      <c r="Q105" s="191">
        <v>0</v>
      </c>
      <c r="R105" s="191">
        <f>Q105*H105</f>
        <v>0</v>
      </c>
      <c r="S105" s="191">
        <v>0</v>
      </c>
      <c r="T105" s="192">
        <f>S105*H105</f>
        <v>0</v>
      </c>
      <c r="AR105" s="25" t="s">
        <v>429</v>
      </c>
      <c r="AT105" s="25" t="s">
        <v>503</v>
      </c>
      <c r="AU105" s="25" t="s">
        <v>89</v>
      </c>
      <c r="AY105" s="25" t="s">
        <v>149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25" t="s">
        <v>84</v>
      </c>
      <c r="BK105" s="193">
        <f>ROUND(I105*H105,2)</f>
        <v>0</v>
      </c>
      <c r="BL105" s="25" t="s">
        <v>302</v>
      </c>
      <c r="BM105" s="25" t="s">
        <v>1765</v>
      </c>
    </row>
    <row r="106" spans="2:65" s="1" customFormat="1" ht="13.5">
      <c r="B106" s="42"/>
      <c r="D106" s="194" t="s">
        <v>156</v>
      </c>
      <c r="F106" s="195" t="s">
        <v>1764</v>
      </c>
      <c r="I106" s="196"/>
      <c r="L106" s="42"/>
      <c r="M106" s="197"/>
      <c r="N106" s="43"/>
      <c r="O106" s="43"/>
      <c r="P106" s="43"/>
      <c r="Q106" s="43"/>
      <c r="R106" s="43"/>
      <c r="S106" s="43"/>
      <c r="T106" s="71"/>
      <c r="AT106" s="25" t="s">
        <v>156</v>
      </c>
      <c r="AU106" s="25" t="s">
        <v>89</v>
      </c>
    </row>
    <row r="107" spans="2:65" s="13" customFormat="1" ht="13.5">
      <c r="B107" s="208"/>
      <c r="D107" s="194" t="s">
        <v>223</v>
      </c>
      <c r="E107" s="209" t="s">
        <v>5</v>
      </c>
      <c r="F107" s="210" t="s">
        <v>1766</v>
      </c>
      <c r="H107" s="211">
        <v>136</v>
      </c>
      <c r="I107" s="212"/>
      <c r="L107" s="208"/>
      <c r="M107" s="213"/>
      <c r="N107" s="214"/>
      <c r="O107" s="214"/>
      <c r="P107" s="214"/>
      <c r="Q107" s="214"/>
      <c r="R107" s="214"/>
      <c r="S107" s="214"/>
      <c r="T107" s="215"/>
      <c r="AT107" s="209" t="s">
        <v>223</v>
      </c>
      <c r="AU107" s="209" t="s">
        <v>89</v>
      </c>
      <c r="AV107" s="13" t="s">
        <v>89</v>
      </c>
      <c r="AW107" s="13" t="s">
        <v>40</v>
      </c>
      <c r="AX107" s="13" t="s">
        <v>84</v>
      </c>
      <c r="AY107" s="209" t="s">
        <v>149</v>
      </c>
    </row>
    <row r="108" spans="2:65" s="1" customFormat="1" ht="16.5" customHeight="1">
      <c r="B108" s="181"/>
      <c r="C108" s="182" t="s">
        <v>186</v>
      </c>
      <c r="D108" s="182" t="s">
        <v>151</v>
      </c>
      <c r="E108" s="183" t="s">
        <v>1767</v>
      </c>
      <c r="F108" s="184" t="s">
        <v>1768</v>
      </c>
      <c r="G108" s="185" t="s">
        <v>373</v>
      </c>
      <c r="H108" s="186">
        <v>6</v>
      </c>
      <c r="I108" s="187"/>
      <c r="J108" s="188">
        <f>ROUND(I108*H108,2)</f>
        <v>0</v>
      </c>
      <c r="K108" s="184" t="s">
        <v>220</v>
      </c>
      <c r="L108" s="42"/>
      <c r="M108" s="189" t="s">
        <v>5</v>
      </c>
      <c r="N108" s="190" t="s">
        <v>48</v>
      </c>
      <c r="O108" s="43"/>
      <c r="P108" s="191">
        <f>O108*H108</f>
        <v>0</v>
      </c>
      <c r="Q108" s="191">
        <v>0</v>
      </c>
      <c r="R108" s="191">
        <f>Q108*H108</f>
        <v>0</v>
      </c>
      <c r="S108" s="191">
        <v>0</v>
      </c>
      <c r="T108" s="192">
        <f>S108*H108</f>
        <v>0</v>
      </c>
      <c r="AR108" s="25" t="s">
        <v>302</v>
      </c>
      <c r="AT108" s="25" t="s">
        <v>151</v>
      </c>
      <c r="AU108" s="25" t="s">
        <v>89</v>
      </c>
      <c r="AY108" s="25" t="s">
        <v>149</v>
      </c>
      <c r="BE108" s="193">
        <f>IF(N108="základní",J108,0)</f>
        <v>0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25" t="s">
        <v>84</v>
      </c>
      <c r="BK108" s="193">
        <f>ROUND(I108*H108,2)</f>
        <v>0</v>
      </c>
      <c r="BL108" s="25" t="s">
        <v>302</v>
      </c>
      <c r="BM108" s="25" t="s">
        <v>1769</v>
      </c>
    </row>
    <row r="109" spans="2:65" s="1" customFormat="1" ht="27">
      <c r="B109" s="42"/>
      <c r="D109" s="194" t="s">
        <v>156</v>
      </c>
      <c r="F109" s="195" t="s">
        <v>1770</v>
      </c>
      <c r="I109" s="196"/>
      <c r="L109" s="42"/>
      <c r="M109" s="197"/>
      <c r="N109" s="43"/>
      <c r="O109" s="43"/>
      <c r="P109" s="43"/>
      <c r="Q109" s="43"/>
      <c r="R109" s="43"/>
      <c r="S109" s="43"/>
      <c r="T109" s="71"/>
      <c r="AT109" s="25" t="s">
        <v>156</v>
      </c>
      <c r="AU109" s="25" t="s">
        <v>89</v>
      </c>
    </row>
    <row r="110" spans="2:65" s="1" customFormat="1" ht="16.5" customHeight="1">
      <c r="B110" s="181"/>
      <c r="C110" s="224" t="s">
        <v>191</v>
      </c>
      <c r="D110" s="224" t="s">
        <v>503</v>
      </c>
      <c r="E110" s="225" t="s">
        <v>1771</v>
      </c>
      <c r="F110" s="226" t="s">
        <v>1772</v>
      </c>
      <c r="G110" s="227" t="s">
        <v>373</v>
      </c>
      <c r="H110" s="228">
        <v>6</v>
      </c>
      <c r="I110" s="229"/>
      <c r="J110" s="230">
        <f>ROUND(I110*H110,2)</f>
        <v>0</v>
      </c>
      <c r="K110" s="226" t="s">
        <v>220</v>
      </c>
      <c r="L110" s="231"/>
      <c r="M110" s="232" t="s">
        <v>5</v>
      </c>
      <c r="N110" s="233" t="s">
        <v>48</v>
      </c>
      <c r="O110" s="43"/>
      <c r="P110" s="191">
        <f>O110*H110</f>
        <v>0</v>
      </c>
      <c r="Q110" s="191">
        <v>8.7000000000000001E-4</v>
      </c>
      <c r="R110" s="191">
        <f>Q110*H110</f>
        <v>5.2199999999999998E-3</v>
      </c>
      <c r="S110" s="191">
        <v>0</v>
      </c>
      <c r="T110" s="192">
        <f>S110*H110</f>
        <v>0</v>
      </c>
      <c r="AR110" s="25" t="s">
        <v>429</v>
      </c>
      <c r="AT110" s="25" t="s">
        <v>503</v>
      </c>
      <c r="AU110" s="25" t="s">
        <v>89</v>
      </c>
      <c r="AY110" s="25" t="s">
        <v>149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25" t="s">
        <v>84</v>
      </c>
      <c r="BK110" s="193">
        <f>ROUND(I110*H110,2)</f>
        <v>0</v>
      </c>
      <c r="BL110" s="25" t="s">
        <v>302</v>
      </c>
      <c r="BM110" s="25" t="s">
        <v>1773</v>
      </c>
    </row>
    <row r="111" spans="2:65" s="1" customFormat="1" ht="13.5">
      <c r="B111" s="42"/>
      <c r="D111" s="194" t="s">
        <v>156</v>
      </c>
      <c r="F111" s="195" t="s">
        <v>1772</v>
      </c>
      <c r="I111" s="196"/>
      <c r="L111" s="42"/>
      <c r="M111" s="197"/>
      <c r="N111" s="43"/>
      <c r="O111" s="43"/>
      <c r="P111" s="43"/>
      <c r="Q111" s="43"/>
      <c r="R111" s="43"/>
      <c r="S111" s="43"/>
      <c r="T111" s="71"/>
      <c r="AT111" s="25" t="s">
        <v>156</v>
      </c>
      <c r="AU111" s="25" t="s">
        <v>89</v>
      </c>
    </row>
    <row r="112" spans="2:65" s="1" customFormat="1" ht="16.5" customHeight="1">
      <c r="B112" s="181"/>
      <c r="C112" s="182" t="s">
        <v>197</v>
      </c>
      <c r="D112" s="182" t="s">
        <v>151</v>
      </c>
      <c r="E112" s="183" t="s">
        <v>1774</v>
      </c>
      <c r="F112" s="184" t="s">
        <v>1775</v>
      </c>
      <c r="G112" s="185" t="s">
        <v>373</v>
      </c>
      <c r="H112" s="186">
        <v>8</v>
      </c>
      <c r="I112" s="187"/>
      <c r="J112" s="188">
        <f>ROUND(I112*H112,2)</f>
        <v>0</v>
      </c>
      <c r="K112" s="184" t="s">
        <v>220</v>
      </c>
      <c r="L112" s="42"/>
      <c r="M112" s="189" t="s">
        <v>5</v>
      </c>
      <c r="N112" s="190" t="s">
        <v>48</v>
      </c>
      <c r="O112" s="43"/>
      <c r="P112" s="191">
        <f>O112*H112</f>
        <v>0</v>
      </c>
      <c r="Q112" s="191">
        <v>0</v>
      </c>
      <c r="R112" s="191">
        <f>Q112*H112</f>
        <v>0</v>
      </c>
      <c r="S112" s="191">
        <v>0</v>
      </c>
      <c r="T112" s="192">
        <f>S112*H112</f>
        <v>0</v>
      </c>
      <c r="AR112" s="25" t="s">
        <v>302</v>
      </c>
      <c r="AT112" s="25" t="s">
        <v>151</v>
      </c>
      <c r="AU112" s="25" t="s">
        <v>89</v>
      </c>
      <c r="AY112" s="25" t="s">
        <v>149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25" t="s">
        <v>84</v>
      </c>
      <c r="BK112" s="193">
        <f>ROUND(I112*H112,2)</f>
        <v>0</v>
      </c>
      <c r="BL112" s="25" t="s">
        <v>302</v>
      </c>
      <c r="BM112" s="25" t="s">
        <v>1776</v>
      </c>
    </row>
    <row r="113" spans="2:65" s="1" customFormat="1" ht="27">
      <c r="B113" s="42"/>
      <c r="D113" s="194" t="s">
        <v>156</v>
      </c>
      <c r="F113" s="195" t="s">
        <v>1777</v>
      </c>
      <c r="I113" s="196"/>
      <c r="L113" s="42"/>
      <c r="M113" s="197"/>
      <c r="N113" s="43"/>
      <c r="O113" s="43"/>
      <c r="P113" s="43"/>
      <c r="Q113" s="43"/>
      <c r="R113" s="43"/>
      <c r="S113" s="43"/>
      <c r="T113" s="71"/>
      <c r="AT113" s="25" t="s">
        <v>156</v>
      </c>
      <c r="AU113" s="25" t="s">
        <v>89</v>
      </c>
    </row>
    <row r="114" spans="2:65" s="1" customFormat="1" ht="16.5" customHeight="1">
      <c r="B114" s="181"/>
      <c r="C114" s="224" t="s">
        <v>262</v>
      </c>
      <c r="D114" s="224" t="s">
        <v>503</v>
      </c>
      <c r="E114" s="225" t="s">
        <v>1778</v>
      </c>
      <c r="F114" s="226" t="s">
        <v>1779</v>
      </c>
      <c r="G114" s="227" t="s">
        <v>373</v>
      </c>
      <c r="H114" s="228">
        <v>8</v>
      </c>
      <c r="I114" s="229"/>
      <c r="J114" s="230">
        <f>ROUND(I114*H114,2)</f>
        <v>0</v>
      </c>
      <c r="K114" s="226" t="s">
        <v>220</v>
      </c>
      <c r="L114" s="231"/>
      <c r="M114" s="232" t="s">
        <v>5</v>
      </c>
      <c r="N114" s="233" t="s">
        <v>48</v>
      </c>
      <c r="O114" s="43"/>
      <c r="P114" s="191">
        <f>O114*H114</f>
        <v>0</v>
      </c>
      <c r="Q114" s="191">
        <v>3.0000000000000001E-5</v>
      </c>
      <c r="R114" s="191">
        <f>Q114*H114</f>
        <v>2.4000000000000001E-4</v>
      </c>
      <c r="S114" s="191">
        <v>0</v>
      </c>
      <c r="T114" s="192">
        <f>S114*H114</f>
        <v>0</v>
      </c>
      <c r="AR114" s="25" t="s">
        <v>429</v>
      </c>
      <c r="AT114" s="25" t="s">
        <v>503</v>
      </c>
      <c r="AU114" s="25" t="s">
        <v>89</v>
      </c>
      <c r="AY114" s="25" t="s">
        <v>149</v>
      </c>
      <c r="BE114" s="193">
        <f>IF(N114="základní",J114,0)</f>
        <v>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25" t="s">
        <v>84</v>
      </c>
      <c r="BK114" s="193">
        <f>ROUND(I114*H114,2)</f>
        <v>0</v>
      </c>
      <c r="BL114" s="25" t="s">
        <v>302</v>
      </c>
      <c r="BM114" s="25" t="s">
        <v>1780</v>
      </c>
    </row>
    <row r="115" spans="2:65" s="1" customFormat="1" ht="13.5">
      <c r="B115" s="42"/>
      <c r="D115" s="194" t="s">
        <v>156</v>
      </c>
      <c r="F115" s="195" t="s">
        <v>1779</v>
      </c>
      <c r="I115" s="196"/>
      <c r="L115" s="42"/>
      <c r="M115" s="197"/>
      <c r="N115" s="43"/>
      <c r="O115" s="43"/>
      <c r="P115" s="43"/>
      <c r="Q115" s="43"/>
      <c r="R115" s="43"/>
      <c r="S115" s="43"/>
      <c r="T115" s="71"/>
      <c r="AT115" s="25" t="s">
        <v>156</v>
      </c>
      <c r="AU115" s="25" t="s">
        <v>89</v>
      </c>
    </row>
    <row r="116" spans="2:65" s="13" customFormat="1" ht="13.5">
      <c r="B116" s="208"/>
      <c r="D116" s="194" t="s">
        <v>223</v>
      </c>
      <c r="E116" s="209" t="s">
        <v>5</v>
      </c>
      <c r="F116" s="210" t="s">
        <v>1781</v>
      </c>
      <c r="H116" s="211">
        <v>8</v>
      </c>
      <c r="I116" s="212"/>
      <c r="L116" s="208"/>
      <c r="M116" s="213"/>
      <c r="N116" s="214"/>
      <c r="O116" s="214"/>
      <c r="P116" s="214"/>
      <c r="Q116" s="214"/>
      <c r="R116" s="214"/>
      <c r="S116" s="214"/>
      <c r="T116" s="215"/>
      <c r="AT116" s="209" t="s">
        <v>223</v>
      </c>
      <c r="AU116" s="209" t="s">
        <v>89</v>
      </c>
      <c r="AV116" s="13" t="s">
        <v>89</v>
      </c>
      <c r="AW116" s="13" t="s">
        <v>40</v>
      </c>
      <c r="AX116" s="13" t="s">
        <v>77</v>
      </c>
      <c r="AY116" s="209" t="s">
        <v>149</v>
      </c>
    </row>
    <row r="117" spans="2:65" s="1" customFormat="1" ht="16.5" customHeight="1">
      <c r="B117" s="181"/>
      <c r="C117" s="182" t="s">
        <v>266</v>
      </c>
      <c r="D117" s="182" t="s">
        <v>151</v>
      </c>
      <c r="E117" s="183" t="s">
        <v>1782</v>
      </c>
      <c r="F117" s="184" t="s">
        <v>1783</v>
      </c>
      <c r="G117" s="185" t="s">
        <v>373</v>
      </c>
      <c r="H117" s="186">
        <v>11</v>
      </c>
      <c r="I117" s="187"/>
      <c r="J117" s="188">
        <f>ROUND(I117*H117,2)</f>
        <v>0</v>
      </c>
      <c r="K117" s="184" t="s">
        <v>220</v>
      </c>
      <c r="L117" s="42"/>
      <c r="M117" s="189" t="s">
        <v>5</v>
      </c>
      <c r="N117" s="190" t="s">
        <v>48</v>
      </c>
      <c r="O117" s="43"/>
      <c r="P117" s="191">
        <f>O117*H117</f>
        <v>0</v>
      </c>
      <c r="Q117" s="191">
        <v>0</v>
      </c>
      <c r="R117" s="191">
        <f>Q117*H117</f>
        <v>0</v>
      </c>
      <c r="S117" s="191">
        <v>0</v>
      </c>
      <c r="T117" s="192">
        <f>S117*H117</f>
        <v>0</v>
      </c>
      <c r="AR117" s="25" t="s">
        <v>302</v>
      </c>
      <c r="AT117" s="25" t="s">
        <v>151</v>
      </c>
      <c r="AU117" s="25" t="s">
        <v>89</v>
      </c>
      <c r="AY117" s="25" t="s">
        <v>149</v>
      </c>
      <c r="BE117" s="193">
        <f>IF(N117="základní",J117,0)</f>
        <v>0</v>
      </c>
      <c r="BF117" s="193">
        <f>IF(N117="snížená",J117,0)</f>
        <v>0</v>
      </c>
      <c r="BG117" s="193">
        <f>IF(N117="zákl. přenesená",J117,0)</f>
        <v>0</v>
      </c>
      <c r="BH117" s="193">
        <f>IF(N117="sníž. přenesená",J117,0)</f>
        <v>0</v>
      </c>
      <c r="BI117" s="193">
        <f>IF(N117="nulová",J117,0)</f>
        <v>0</v>
      </c>
      <c r="BJ117" s="25" t="s">
        <v>84</v>
      </c>
      <c r="BK117" s="193">
        <f>ROUND(I117*H117,2)</f>
        <v>0</v>
      </c>
      <c r="BL117" s="25" t="s">
        <v>302</v>
      </c>
      <c r="BM117" s="25" t="s">
        <v>1784</v>
      </c>
    </row>
    <row r="118" spans="2:65" s="1" customFormat="1" ht="27">
      <c r="B118" s="42"/>
      <c r="D118" s="194" t="s">
        <v>156</v>
      </c>
      <c r="F118" s="195" t="s">
        <v>1785</v>
      </c>
      <c r="I118" s="196"/>
      <c r="L118" s="42"/>
      <c r="M118" s="197"/>
      <c r="N118" s="43"/>
      <c r="O118" s="43"/>
      <c r="P118" s="43"/>
      <c r="Q118" s="43"/>
      <c r="R118" s="43"/>
      <c r="S118" s="43"/>
      <c r="T118" s="71"/>
      <c r="AT118" s="25" t="s">
        <v>156</v>
      </c>
      <c r="AU118" s="25" t="s">
        <v>89</v>
      </c>
    </row>
    <row r="119" spans="2:65" s="1" customFormat="1" ht="25.5" customHeight="1">
      <c r="B119" s="181"/>
      <c r="C119" s="224" t="s">
        <v>270</v>
      </c>
      <c r="D119" s="224" t="s">
        <v>503</v>
      </c>
      <c r="E119" s="225" t="s">
        <v>1786</v>
      </c>
      <c r="F119" s="226" t="s">
        <v>1787</v>
      </c>
      <c r="G119" s="227" t="s">
        <v>373</v>
      </c>
      <c r="H119" s="228">
        <v>11</v>
      </c>
      <c r="I119" s="229"/>
      <c r="J119" s="230">
        <f>ROUND(I119*H119,2)</f>
        <v>0</v>
      </c>
      <c r="K119" s="226" t="s">
        <v>220</v>
      </c>
      <c r="L119" s="231"/>
      <c r="M119" s="232" t="s">
        <v>5</v>
      </c>
      <c r="N119" s="233" t="s">
        <v>48</v>
      </c>
      <c r="O119" s="43"/>
      <c r="P119" s="191">
        <f>O119*H119</f>
        <v>0</v>
      </c>
      <c r="Q119" s="191">
        <v>9.0000000000000006E-5</v>
      </c>
      <c r="R119" s="191">
        <f>Q119*H119</f>
        <v>9.8999999999999999E-4</v>
      </c>
      <c r="S119" s="191">
        <v>0</v>
      </c>
      <c r="T119" s="192">
        <f>S119*H119</f>
        <v>0</v>
      </c>
      <c r="AR119" s="25" t="s">
        <v>429</v>
      </c>
      <c r="AT119" s="25" t="s">
        <v>503</v>
      </c>
      <c r="AU119" s="25" t="s">
        <v>89</v>
      </c>
      <c r="AY119" s="25" t="s">
        <v>149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25" t="s">
        <v>84</v>
      </c>
      <c r="BK119" s="193">
        <f>ROUND(I119*H119,2)</f>
        <v>0</v>
      </c>
      <c r="BL119" s="25" t="s">
        <v>302</v>
      </c>
      <c r="BM119" s="25" t="s">
        <v>1788</v>
      </c>
    </row>
    <row r="120" spans="2:65" s="1" customFormat="1" ht="40.5">
      <c r="B120" s="42"/>
      <c r="D120" s="194" t="s">
        <v>156</v>
      </c>
      <c r="F120" s="195" t="s">
        <v>1789</v>
      </c>
      <c r="I120" s="196"/>
      <c r="L120" s="42"/>
      <c r="M120" s="197"/>
      <c r="N120" s="43"/>
      <c r="O120" s="43"/>
      <c r="P120" s="43"/>
      <c r="Q120" s="43"/>
      <c r="R120" s="43"/>
      <c r="S120" s="43"/>
      <c r="T120" s="71"/>
      <c r="AT120" s="25" t="s">
        <v>156</v>
      </c>
      <c r="AU120" s="25" t="s">
        <v>89</v>
      </c>
    </row>
    <row r="121" spans="2:65" s="13" customFormat="1" ht="13.5">
      <c r="B121" s="208"/>
      <c r="D121" s="194" t="s">
        <v>223</v>
      </c>
      <c r="E121" s="209" t="s">
        <v>5</v>
      </c>
      <c r="F121" s="210" t="s">
        <v>1790</v>
      </c>
      <c r="H121" s="211">
        <v>11</v>
      </c>
      <c r="I121" s="212"/>
      <c r="L121" s="208"/>
      <c r="M121" s="213"/>
      <c r="N121" s="214"/>
      <c r="O121" s="214"/>
      <c r="P121" s="214"/>
      <c r="Q121" s="214"/>
      <c r="R121" s="214"/>
      <c r="S121" s="214"/>
      <c r="T121" s="215"/>
      <c r="AT121" s="209" t="s">
        <v>223</v>
      </c>
      <c r="AU121" s="209" t="s">
        <v>89</v>
      </c>
      <c r="AV121" s="13" t="s">
        <v>89</v>
      </c>
      <c r="AW121" s="13" t="s">
        <v>40</v>
      </c>
      <c r="AX121" s="13" t="s">
        <v>84</v>
      </c>
      <c r="AY121" s="209" t="s">
        <v>149</v>
      </c>
    </row>
    <row r="122" spans="2:65" s="1" customFormat="1" ht="16.5" customHeight="1">
      <c r="B122" s="181"/>
      <c r="C122" s="182" t="s">
        <v>280</v>
      </c>
      <c r="D122" s="182" t="s">
        <v>151</v>
      </c>
      <c r="E122" s="183" t="s">
        <v>1791</v>
      </c>
      <c r="F122" s="184" t="s">
        <v>1792</v>
      </c>
      <c r="G122" s="185" t="s">
        <v>373</v>
      </c>
      <c r="H122" s="186">
        <v>16</v>
      </c>
      <c r="I122" s="187"/>
      <c r="J122" s="188">
        <f>ROUND(I122*H122,2)</f>
        <v>0</v>
      </c>
      <c r="K122" s="184" t="s">
        <v>220</v>
      </c>
      <c r="L122" s="42"/>
      <c r="M122" s="189" t="s">
        <v>5</v>
      </c>
      <c r="N122" s="190" t="s">
        <v>48</v>
      </c>
      <c r="O122" s="43"/>
      <c r="P122" s="191">
        <f>O122*H122</f>
        <v>0</v>
      </c>
      <c r="Q122" s="191">
        <v>0</v>
      </c>
      <c r="R122" s="191">
        <f>Q122*H122</f>
        <v>0</v>
      </c>
      <c r="S122" s="191">
        <v>0</v>
      </c>
      <c r="T122" s="192">
        <f>S122*H122</f>
        <v>0</v>
      </c>
      <c r="AR122" s="25" t="s">
        <v>302</v>
      </c>
      <c r="AT122" s="25" t="s">
        <v>151</v>
      </c>
      <c r="AU122" s="25" t="s">
        <v>89</v>
      </c>
      <c r="AY122" s="25" t="s">
        <v>149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25" t="s">
        <v>84</v>
      </c>
      <c r="BK122" s="193">
        <f>ROUND(I122*H122,2)</f>
        <v>0</v>
      </c>
      <c r="BL122" s="25" t="s">
        <v>302</v>
      </c>
      <c r="BM122" s="25" t="s">
        <v>1793</v>
      </c>
    </row>
    <row r="123" spans="2:65" s="1" customFormat="1" ht="27">
      <c r="B123" s="42"/>
      <c r="D123" s="194" t="s">
        <v>156</v>
      </c>
      <c r="F123" s="195" t="s">
        <v>1794</v>
      </c>
      <c r="I123" s="196"/>
      <c r="L123" s="42"/>
      <c r="M123" s="197"/>
      <c r="N123" s="43"/>
      <c r="O123" s="43"/>
      <c r="P123" s="43"/>
      <c r="Q123" s="43"/>
      <c r="R123" s="43"/>
      <c r="S123" s="43"/>
      <c r="T123" s="71"/>
      <c r="AT123" s="25" t="s">
        <v>156</v>
      </c>
      <c r="AU123" s="25" t="s">
        <v>89</v>
      </c>
    </row>
    <row r="124" spans="2:65" s="1" customFormat="1" ht="25.5" customHeight="1">
      <c r="B124" s="181"/>
      <c r="C124" s="224" t="s">
        <v>11</v>
      </c>
      <c r="D124" s="224" t="s">
        <v>503</v>
      </c>
      <c r="E124" s="225" t="s">
        <v>1795</v>
      </c>
      <c r="F124" s="226" t="s">
        <v>1796</v>
      </c>
      <c r="G124" s="227" t="s">
        <v>373</v>
      </c>
      <c r="H124" s="228">
        <v>16</v>
      </c>
      <c r="I124" s="229"/>
      <c r="J124" s="230">
        <f>ROUND(I124*H124,2)</f>
        <v>0</v>
      </c>
      <c r="K124" s="226" t="s">
        <v>220</v>
      </c>
      <c r="L124" s="231"/>
      <c r="M124" s="232" t="s">
        <v>5</v>
      </c>
      <c r="N124" s="233" t="s">
        <v>48</v>
      </c>
      <c r="O124" s="43"/>
      <c r="P124" s="191">
        <f>O124*H124</f>
        <v>0</v>
      </c>
      <c r="Q124" s="191">
        <v>1.9000000000000001E-4</v>
      </c>
      <c r="R124" s="191">
        <f>Q124*H124</f>
        <v>3.0400000000000002E-3</v>
      </c>
      <c r="S124" s="191">
        <v>0</v>
      </c>
      <c r="T124" s="192">
        <f>S124*H124</f>
        <v>0</v>
      </c>
      <c r="AR124" s="25" t="s">
        <v>429</v>
      </c>
      <c r="AT124" s="25" t="s">
        <v>503</v>
      </c>
      <c r="AU124" s="25" t="s">
        <v>89</v>
      </c>
      <c r="AY124" s="25" t="s">
        <v>149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25" t="s">
        <v>84</v>
      </c>
      <c r="BK124" s="193">
        <f>ROUND(I124*H124,2)</f>
        <v>0</v>
      </c>
      <c r="BL124" s="25" t="s">
        <v>302</v>
      </c>
      <c r="BM124" s="25" t="s">
        <v>1797</v>
      </c>
    </row>
    <row r="125" spans="2:65" s="1" customFormat="1" ht="40.5">
      <c r="B125" s="42"/>
      <c r="D125" s="194" t="s">
        <v>156</v>
      </c>
      <c r="F125" s="195" t="s">
        <v>1798</v>
      </c>
      <c r="I125" s="196"/>
      <c r="L125" s="42"/>
      <c r="M125" s="197"/>
      <c r="N125" s="43"/>
      <c r="O125" s="43"/>
      <c r="P125" s="43"/>
      <c r="Q125" s="43"/>
      <c r="R125" s="43"/>
      <c r="S125" s="43"/>
      <c r="T125" s="71"/>
      <c r="AT125" s="25" t="s">
        <v>156</v>
      </c>
      <c r="AU125" s="25" t="s">
        <v>89</v>
      </c>
    </row>
    <row r="126" spans="2:65" s="13" customFormat="1" ht="13.5">
      <c r="B126" s="208"/>
      <c r="D126" s="194" t="s">
        <v>223</v>
      </c>
      <c r="E126" s="209" t="s">
        <v>5</v>
      </c>
      <c r="F126" s="210" t="s">
        <v>1799</v>
      </c>
      <c r="H126" s="211">
        <v>16</v>
      </c>
      <c r="I126" s="212"/>
      <c r="L126" s="208"/>
      <c r="M126" s="213"/>
      <c r="N126" s="214"/>
      <c r="O126" s="214"/>
      <c r="P126" s="214"/>
      <c r="Q126" s="214"/>
      <c r="R126" s="214"/>
      <c r="S126" s="214"/>
      <c r="T126" s="215"/>
      <c r="AT126" s="209" t="s">
        <v>223</v>
      </c>
      <c r="AU126" s="209" t="s">
        <v>89</v>
      </c>
      <c r="AV126" s="13" t="s">
        <v>89</v>
      </c>
      <c r="AW126" s="13" t="s">
        <v>40</v>
      </c>
      <c r="AX126" s="13" t="s">
        <v>77</v>
      </c>
      <c r="AY126" s="209" t="s">
        <v>149</v>
      </c>
    </row>
    <row r="127" spans="2:65" s="1" customFormat="1" ht="16.5" customHeight="1">
      <c r="B127" s="181"/>
      <c r="C127" s="182" t="s">
        <v>302</v>
      </c>
      <c r="D127" s="182" t="s">
        <v>151</v>
      </c>
      <c r="E127" s="183" t="s">
        <v>1800</v>
      </c>
      <c r="F127" s="184" t="s">
        <v>1801</v>
      </c>
      <c r="G127" s="185" t="s">
        <v>373</v>
      </c>
      <c r="H127" s="186">
        <v>20</v>
      </c>
      <c r="I127" s="187"/>
      <c r="J127" s="188">
        <f>ROUND(I127*H127,2)</f>
        <v>0</v>
      </c>
      <c r="K127" s="184" t="s">
        <v>220</v>
      </c>
      <c r="L127" s="42"/>
      <c r="M127" s="189" t="s">
        <v>5</v>
      </c>
      <c r="N127" s="190" t="s">
        <v>48</v>
      </c>
      <c r="O127" s="43"/>
      <c r="P127" s="191">
        <f>O127*H127</f>
        <v>0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AR127" s="25" t="s">
        <v>302</v>
      </c>
      <c r="AT127" s="25" t="s">
        <v>151</v>
      </c>
      <c r="AU127" s="25" t="s">
        <v>89</v>
      </c>
      <c r="AY127" s="25" t="s">
        <v>149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25" t="s">
        <v>84</v>
      </c>
      <c r="BK127" s="193">
        <f>ROUND(I127*H127,2)</f>
        <v>0</v>
      </c>
      <c r="BL127" s="25" t="s">
        <v>302</v>
      </c>
      <c r="BM127" s="25" t="s">
        <v>1802</v>
      </c>
    </row>
    <row r="128" spans="2:65" s="1" customFormat="1" ht="40.5">
      <c r="B128" s="42"/>
      <c r="D128" s="194" t="s">
        <v>156</v>
      </c>
      <c r="F128" s="195" t="s">
        <v>1803</v>
      </c>
      <c r="I128" s="196"/>
      <c r="L128" s="42"/>
      <c r="M128" s="197"/>
      <c r="N128" s="43"/>
      <c r="O128" s="43"/>
      <c r="P128" s="43"/>
      <c r="Q128" s="43"/>
      <c r="R128" s="43"/>
      <c r="S128" s="43"/>
      <c r="T128" s="71"/>
      <c r="AT128" s="25" t="s">
        <v>156</v>
      </c>
      <c r="AU128" s="25" t="s">
        <v>89</v>
      </c>
    </row>
    <row r="129" spans="2:65" s="1" customFormat="1" ht="25.5" customHeight="1">
      <c r="B129" s="181"/>
      <c r="C129" s="224" t="s">
        <v>311</v>
      </c>
      <c r="D129" s="224" t="s">
        <v>503</v>
      </c>
      <c r="E129" s="225" t="s">
        <v>1804</v>
      </c>
      <c r="F129" s="226" t="s">
        <v>1805</v>
      </c>
      <c r="G129" s="227" t="s">
        <v>373</v>
      </c>
      <c r="H129" s="228">
        <v>20</v>
      </c>
      <c r="I129" s="229"/>
      <c r="J129" s="230">
        <f>ROUND(I129*H129,2)</f>
        <v>0</v>
      </c>
      <c r="K129" s="226" t="s">
        <v>220</v>
      </c>
      <c r="L129" s="231"/>
      <c r="M129" s="232" t="s">
        <v>5</v>
      </c>
      <c r="N129" s="233" t="s">
        <v>48</v>
      </c>
      <c r="O129" s="43"/>
      <c r="P129" s="191">
        <f>O129*H129</f>
        <v>0</v>
      </c>
      <c r="Q129" s="191">
        <v>4.2999999999999999E-4</v>
      </c>
      <c r="R129" s="191">
        <f>Q129*H129</f>
        <v>8.6E-3</v>
      </c>
      <c r="S129" s="191">
        <v>0</v>
      </c>
      <c r="T129" s="192">
        <f>S129*H129</f>
        <v>0</v>
      </c>
      <c r="AR129" s="25" t="s">
        <v>429</v>
      </c>
      <c r="AT129" s="25" t="s">
        <v>503</v>
      </c>
      <c r="AU129" s="25" t="s">
        <v>89</v>
      </c>
      <c r="AY129" s="25" t="s">
        <v>149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25" t="s">
        <v>84</v>
      </c>
      <c r="BK129" s="193">
        <f>ROUND(I129*H129,2)</f>
        <v>0</v>
      </c>
      <c r="BL129" s="25" t="s">
        <v>302</v>
      </c>
      <c r="BM129" s="25" t="s">
        <v>1806</v>
      </c>
    </row>
    <row r="130" spans="2:65" s="1" customFormat="1" ht="13.5">
      <c r="B130" s="42"/>
      <c r="D130" s="194" t="s">
        <v>156</v>
      </c>
      <c r="F130" s="195" t="s">
        <v>1805</v>
      </c>
      <c r="I130" s="196"/>
      <c r="L130" s="42"/>
      <c r="M130" s="197"/>
      <c r="N130" s="43"/>
      <c r="O130" s="43"/>
      <c r="P130" s="43"/>
      <c r="Q130" s="43"/>
      <c r="R130" s="43"/>
      <c r="S130" s="43"/>
      <c r="T130" s="71"/>
      <c r="AT130" s="25" t="s">
        <v>156</v>
      </c>
      <c r="AU130" s="25" t="s">
        <v>89</v>
      </c>
    </row>
    <row r="131" spans="2:65" s="13" customFormat="1" ht="13.5">
      <c r="B131" s="208"/>
      <c r="D131" s="194" t="s">
        <v>223</v>
      </c>
      <c r="E131" s="209" t="s">
        <v>5</v>
      </c>
      <c r="F131" s="210" t="s">
        <v>1807</v>
      </c>
      <c r="H131" s="211">
        <v>20</v>
      </c>
      <c r="I131" s="212"/>
      <c r="L131" s="208"/>
      <c r="M131" s="213"/>
      <c r="N131" s="214"/>
      <c r="O131" s="214"/>
      <c r="P131" s="214"/>
      <c r="Q131" s="214"/>
      <c r="R131" s="214"/>
      <c r="S131" s="214"/>
      <c r="T131" s="215"/>
      <c r="AT131" s="209" t="s">
        <v>223</v>
      </c>
      <c r="AU131" s="209" t="s">
        <v>89</v>
      </c>
      <c r="AV131" s="13" t="s">
        <v>89</v>
      </c>
      <c r="AW131" s="13" t="s">
        <v>40</v>
      </c>
      <c r="AX131" s="13" t="s">
        <v>84</v>
      </c>
      <c r="AY131" s="209" t="s">
        <v>149</v>
      </c>
    </row>
    <row r="132" spans="2:65" s="1" customFormat="1" ht="16.5" customHeight="1">
      <c r="B132" s="181"/>
      <c r="C132" s="182" t="s">
        <v>318</v>
      </c>
      <c r="D132" s="182" t="s">
        <v>151</v>
      </c>
      <c r="E132" s="183" t="s">
        <v>1808</v>
      </c>
      <c r="F132" s="184" t="s">
        <v>1809</v>
      </c>
      <c r="G132" s="185" t="s">
        <v>379</v>
      </c>
      <c r="H132" s="186">
        <v>50</v>
      </c>
      <c r="I132" s="187"/>
      <c r="J132" s="188">
        <f>ROUND(I132*H132,2)</f>
        <v>0</v>
      </c>
      <c r="K132" s="184" t="s">
        <v>220</v>
      </c>
      <c r="L132" s="42"/>
      <c r="M132" s="189" t="s">
        <v>5</v>
      </c>
      <c r="N132" s="190" t="s">
        <v>48</v>
      </c>
      <c r="O132" s="43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AR132" s="25" t="s">
        <v>302</v>
      </c>
      <c r="AT132" s="25" t="s">
        <v>151</v>
      </c>
      <c r="AU132" s="25" t="s">
        <v>89</v>
      </c>
      <c r="AY132" s="25" t="s">
        <v>149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25" t="s">
        <v>84</v>
      </c>
      <c r="BK132" s="193">
        <f>ROUND(I132*H132,2)</f>
        <v>0</v>
      </c>
      <c r="BL132" s="25" t="s">
        <v>302</v>
      </c>
      <c r="BM132" s="25" t="s">
        <v>1810</v>
      </c>
    </row>
    <row r="133" spans="2:65" s="1" customFormat="1" ht="27">
      <c r="B133" s="42"/>
      <c r="D133" s="194" t="s">
        <v>156</v>
      </c>
      <c r="F133" s="195" t="s">
        <v>1811</v>
      </c>
      <c r="I133" s="196"/>
      <c r="L133" s="42"/>
      <c r="M133" s="197"/>
      <c r="N133" s="43"/>
      <c r="O133" s="43"/>
      <c r="P133" s="43"/>
      <c r="Q133" s="43"/>
      <c r="R133" s="43"/>
      <c r="S133" s="43"/>
      <c r="T133" s="71"/>
      <c r="AT133" s="25" t="s">
        <v>156</v>
      </c>
      <c r="AU133" s="25" t="s">
        <v>89</v>
      </c>
    </row>
    <row r="134" spans="2:65" s="1" customFormat="1" ht="16.5" customHeight="1">
      <c r="B134" s="181"/>
      <c r="C134" s="224" t="s">
        <v>325</v>
      </c>
      <c r="D134" s="224" t="s">
        <v>503</v>
      </c>
      <c r="E134" s="225" t="s">
        <v>1812</v>
      </c>
      <c r="F134" s="226" t="s">
        <v>1813</v>
      </c>
      <c r="G134" s="227" t="s">
        <v>379</v>
      </c>
      <c r="H134" s="228">
        <v>50</v>
      </c>
      <c r="I134" s="229"/>
      <c r="J134" s="230">
        <f>ROUND(I134*H134,2)</f>
        <v>0</v>
      </c>
      <c r="K134" s="226" t="s">
        <v>220</v>
      </c>
      <c r="L134" s="231"/>
      <c r="M134" s="232" t="s">
        <v>5</v>
      </c>
      <c r="N134" s="233" t="s">
        <v>48</v>
      </c>
      <c r="O134" s="43"/>
      <c r="P134" s="191">
        <f>O134*H134</f>
        <v>0</v>
      </c>
      <c r="Q134" s="191">
        <v>5.0000000000000002E-5</v>
      </c>
      <c r="R134" s="191">
        <f>Q134*H134</f>
        <v>2.5000000000000001E-3</v>
      </c>
      <c r="S134" s="191">
        <v>0</v>
      </c>
      <c r="T134" s="192">
        <f>S134*H134</f>
        <v>0</v>
      </c>
      <c r="AR134" s="25" t="s">
        <v>429</v>
      </c>
      <c r="AT134" s="25" t="s">
        <v>503</v>
      </c>
      <c r="AU134" s="25" t="s">
        <v>89</v>
      </c>
      <c r="AY134" s="25" t="s">
        <v>149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25" t="s">
        <v>84</v>
      </c>
      <c r="BK134" s="193">
        <f>ROUND(I134*H134,2)</f>
        <v>0</v>
      </c>
      <c r="BL134" s="25" t="s">
        <v>302</v>
      </c>
      <c r="BM134" s="25" t="s">
        <v>1814</v>
      </c>
    </row>
    <row r="135" spans="2:65" s="1" customFormat="1" ht="13.5">
      <c r="B135" s="42"/>
      <c r="D135" s="194" t="s">
        <v>156</v>
      </c>
      <c r="F135" s="195" t="s">
        <v>1813</v>
      </c>
      <c r="I135" s="196"/>
      <c r="L135" s="42"/>
      <c r="M135" s="197"/>
      <c r="N135" s="43"/>
      <c r="O135" s="43"/>
      <c r="P135" s="43"/>
      <c r="Q135" s="43"/>
      <c r="R135" s="43"/>
      <c r="S135" s="43"/>
      <c r="T135" s="71"/>
      <c r="AT135" s="25" t="s">
        <v>156</v>
      </c>
      <c r="AU135" s="25" t="s">
        <v>89</v>
      </c>
    </row>
    <row r="136" spans="2:65" s="13" customFormat="1" ht="13.5">
      <c r="B136" s="208"/>
      <c r="D136" s="194" t="s">
        <v>223</v>
      </c>
      <c r="E136" s="209" t="s">
        <v>5</v>
      </c>
      <c r="F136" s="210" t="s">
        <v>1815</v>
      </c>
      <c r="H136" s="211">
        <v>50</v>
      </c>
      <c r="I136" s="212"/>
      <c r="L136" s="208"/>
      <c r="M136" s="213"/>
      <c r="N136" s="214"/>
      <c r="O136" s="214"/>
      <c r="P136" s="214"/>
      <c r="Q136" s="214"/>
      <c r="R136" s="214"/>
      <c r="S136" s="214"/>
      <c r="T136" s="215"/>
      <c r="AT136" s="209" t="s">
        <v>223</v>
      </c>
      <c r="AU136" s="209" t="s">
        <v>89</v>
      </c>
      <c r="AV136" s="13" t="s">
        <v>89</v>
      </c>
      <c r="AW136" s="13" t="s">
        <v>40</v>
      </c>
      <c r="AX136" s="13" t="s">
        <v>84</v>
      </c>
      <c r="AY136" s="209" t="s">
        <v>149</v>
      </c>
    </row>
    <row r="137" spans="2:65" s="1" customFormat="1" ht="25.5" customHeight="1">
      <c r="B137" s="181"/>
      <c r="C137" s="182" t="s">
        <v>331</v>
      </c>
      <c r="D137" s="182" t="s">
        <v>151</v>
      </c>
      <c r="E137" s="183" t="s">
        <v>1816</v>
      </c>
      <c r="F137" s="184" t="s">
        <v>1817</v>
      </c>
      <c r="G137" s="185" t="s">
        <v>379</v>
      </c>
      <c r="H137" s="186">
        <v>35</v>
      </c>
      <c r="I137" s="187"/>
      <c r="J137" s="188">
        <f>ROUND(I137*H137,2)</f>
        <v>0</v>
      </c>
      <c r="K137" s="184" t="s">
        <v>220</v>
      </c>
      <c r="L137" s="42"/>
      <c r="M137" s="189" t="s">
        <v>5</v>
      </c>
      <c r="N137" s="190" t="s">
        <v>48</v>
      </c>
      <c r="O137" s="43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AR137" s="25" t="s">
        <v>302</v>
      </c>
      <c r="AT137" s="25" t="s">
        <v>151</v>
      </c>
      <c r="AU137" s="25" t="s">
        <v>89</v>
      </c>
      <c r="AY137" s="25" t="s">
        <v>149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25" t="s">
        <v>84</v>
      </c>
      <c r="BK137" s="193">
        <f>ROUND(I137*H137,2)</f>
        <v>0</v>
      </c>
      <c r="BL137" s="25" t="s">
        <v>302</v>
      </c>
      <c r="BM137" s="25" t="s">
        <v>1818</v>
      </c>
    </row>
    <row r="138" spans="2:65" s="1" customFormat="1" ht="27">
      <c r="B138" s="42"/>
      <c r="D138" s="194" t="s">
        <v>156</v>
      </c>
      <c r="F138" s="195" t="s">
        <v>1819</v>
      </c>
      <c r="I138" s="196"/>
      <c r="L138" s="42"/>
      <c r="M138" s="197"/>
      <c r="N138" s="43"/>
      <c r="O138" s="43"/>
      <c r="P138" s="43"/>
      <c r="Q138" s="43"/>
      <c r="R138" s="43"/>
      <c r="S138" s="43"/>
      <c r="T138" s="71"/>
      <c r="AT138" s="25" t="s">
        <v>156</v>
      </c>
      <c r="AU138" s="25" t="s">
        <v>89</v>
      </c>
    </row>
    <row r="139" spans="2:65" s="1" customFormat="1" ht="16.5" customHeight="1">
      <c r="B139" s="181"/>
      <c r="C139" s="224" t="s">
        <v>10</v>
      </c>
      <c r="D139" s="224" t="s">
        <v>503</v>
      </c>
      <c r="E139" s="225" t="s">
        <v>1820</v>
      </c>
      <c r="F139" s="226" t="s">
        <v>1821</v>
      </c>
      <c r="G139" s="227" t="s">
        <v>379</v>
      </c>
      <c r="H139" s="228">
        <v>35</v>
      </c>
      <c r="I139" s="229"/>
      <c r="J139" s="230">
        <f>ROUND(I139*H139,2)</f>
        <v>0</v>
      </c>
      <c r="K139" s="226" t="s">
        <v>220</v>
      </c>
      <c r="L139" s="231"/>
      <c r="M139" s="232" t="s">
        <v>5</v>
      </c>
      <c r="N139" s="233" t="s">
        <v>48</v>
      </c>
      <c r="O139" s="43"/>
      <c r="P139" s="191">
        <f>O139*H139</f>
        <v>0</v>
      </c>
      <c r="Q139" s="191">
        <v>1E-4</v>
      </c>
      <c r="R139" s="191">
        <f>Q139*H139</f>
        <v>3.5000000000000001E-3</v>
      </c>
      <c r="S139" s="191">
        <v>0</v>
      </c>
      <c r="T139" s="192">
        <f>S139*H139</f>
        <v>0</v>
      </c>
      <c r="AR139" s="25" t="s">
        <v>429</v>
      </c>
      <c r="AT139" s="25" t="s">
        <v>503</v>
      </c>
      <c r="AU139" s="25" t="s">
        <v>89</v>
      </c>
      <c r="AY139" s="25" t="s">
        <v>149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25" t="s">
        <v>84</v>
      </c>
      <c r="BK139" s="193">
        <f>ROUND(I139*H139,2)</f>
        <v>0</v>
      </c>
      <c r="BL139" s="25" t="s">
        <v>302</v>
      </c>
      <c r="BM139" s="25" t="s">
        <v>1822</v>
      </c>
    </row>
    <row r="140" spans="2:65" s="1" customFormat="1" ht="27">
      <c r="B140" s="42"/>
      <c r="D140" s="194" t="s">
        <v>156</v>
      </c>
      <c r="F140" s="195" t="s">
        <v>1823</v>
      </c>
      <c r="I140" s="196"/>
      <c r="L140" s="42"/>
      <c r="M140" s="197"/>
      <c r="N140" s="43"/>
      <c r="O140" s="43"/>
      <c r="P140" s="43"/>
      <c r="Q140" s="43"/>
      <c r="R140" s="43"/>
      <c r="S140" s="43"/>
      <c r="T140" s="71"/>
      <c r="AT140" s="25" t="s">
        <v>156</v>
      </c>
      <c r="AU140" s="25" t="s">
        <v>89</v>
      </c>
    </row>
    <row r="141" spans="2:65" s="13" customFormat="1" ht="13.5">
      <c r="B141" s="208"/>
      <c r="D141" s="194" t="s">
        <v>223</v>
      </c>
      <c r="E141" s="209" t="s">
        <v>5</v>
      </c>
      <c r="F141" s="210" t="s">
        <v>1824</v>
      </c>
      <c r="H141" s="211">
        <v>35</v>
      </c>
      <c r="I141" s="212"/>
      <c r="L141" s="208"/>
      <c r="M141" s="213"/>
      <c r="N141" s="214"/>
      <c r="O141" s="214"/>
      <c r="P141" s="214"/>
      <c r="Q141" s="214"/>
      <c r="R141" s="214"/>
      <c r="S141" s="214"/>
      <c r="T141" s="215"/>
      <c r="AT141" s="209" t="s">
        <v>223</v>
      </c>
      <c r="AU141" s="209" t="s">
        <v>89</v>
      </c>
      <c r="AV141" s="13" t="s">
        <v>89</v>
      </c>
      <c r="AW141" s="13" t="s">
        <v>40</v>
      </c>
      <c r="AX141" s="13" t="s">
        <v>84</v>
      </c>
      <c r="AY141" s="209" t="s">
        <v>149</v>
      </c>
    </row>
    <row r="142" spans="2:65" s="1" customFormat="1" ht="25.5" customHeight="1">
      <c r="B142" s="181"/>
      <c r="C142" s="182" t="s">
        <v>345</v>
      </c>
      <c r="D142" s="182" t="s">
        <v>151</v>
      </c>
      <c r="E142" s="183" t="s">
        <v>1825</v>
      </c>
      <c r="F142" s="184" t="s">
        <v>1826</v>
      </c>
      <c r="G142" s="185" t="s">
        <v>379</v>
      </c>
      <c r="H142" s="186">
        <v>425</v>
      </c>
      <c r="I142" s="187"/>
      <c r="J142" s="188">
        <f>ROUND(I142*H142,2)</f>
        <v>0</v>
      </c>
      <c r="K142" s="184" t="s">
        <v>220</v>
      </c>
      <c r="L142" s="42"/>
      <c r="M142" s="189" t="s">
        <v>5</v>
      </c>
      <c r="N142" s="190" t="s">
        <v>48</v>
      </c>
      <c r="O142" s="43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AR142" s="25" t="s">
        <v>302</v>
      </c>
      <c r="AT142" s="25" t="s">
        <v>151</v>
      </c>
      <c r="AU142" s="25" t="s">
        <v>89</v>
      </c>
      <c r="AY142" s="25" t="s">
        <v>149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25" t="s">
        <v>84</v>
      </c>
      <c r="BK142" s="193">
        <f>ROUND(I142*H142,2)</f>
        <v>0</v>
      </c>
      <c r="BL142" s="25" t="s">
        <v>302</v>
      </c>
      <c r="BM142" s="25" t="s">
        <v>1827</v>
      </c>
    </row>
    <row r="143" spans="2:65" s="1" customFormat="1" ht="27">
      <c r="B143" s="42"/>
      <c r="D143" s="194" t="s">
        <v>156</v>
      </c>
      <c r="F143" s="195" t="s">
        <v>1828</v>
      </c>
      <c r="I143" s="196"/>
      <c r="L143" s="42"/>
      <c r="M143" s="197"/>
      <c r="N143" s="43"/>
      <c r="O143" s="43"/>
      <c r="P143" s="43"/>
      <c r="Q143" s="43"/>
      <c r="R143" s="43"/>
      <c r="S143" s="43"/>
      <c r="T143" s="71"/>
      <c r="AT143" s="25" t="s">
        <v>156</v>
      </c>
      <c r="AU143" s="25" t="s">
        <v>89</v>
      </c>
    </row>
    <row r="144" spans="2:65" s="13" customFormat="1" ht="13.5">
      <c r="B144" s="208"/>
      <c r="D144" s="194" t="s">
        <v>223</v>
      </c>
      <c r="E144" s="209" t="s">
        <v>5</v>
      </c>
      <c r="F144" s="210" t="s">
        <v>1829</v>
      </c>
      <c r="H144" s="211">
        <v>425</v>
      </c>
      <c r="I144" s="212"/>
      <c r="L144" s="208"/>
      <c r="M144" s="213"/>
      <c r="N144" s="214"/>
      <c r="O144" s="214"/>
      <c r="P144" s="214"/>
      <c r="Q144" s="214"/>
      <c r="R144" s="214"/>
      <c r="S144" s="214"/>
      <c r="T144" s="215"/>
      <c r="AT144" s="209" t="s">
        <v>223</v>
      </c>
      <c r="AU144" s="209" t="s">
        <v>89</v>
      </c>
      <c r="AV144" s="13" t="s">
        <v>89</v>
      </c>
      <c r="AW144" s="13" t="s">
        <v>40</v>
      </c>
      <c r="AX144" s="13" t="s">
        <v>84</v>
      </c>
      <c r="AY144" s="209" t="s">
        <v>149</v>
      </c>
    </row>
    <row r="145" spans="2:65" s="1" customFormat="1" ht="16.5" customHeight="1">
      <c r="B145" s="181"/>
      <c r="C145" s="224" t="s">
        <v>350</v>
      </c>
      <c r="D145" s="224" t="s">
        <v>503</v>
      </c>
      <c r="E145" s="225" t="s">
        <v>1830</v>
      </c>
      <c r="F145" s="226" t="s">
        <v>1831</v>
      </c>
      <c r="G145" s="227" t="s">
        <v>379</v>
      </c>
      <c r="H145" s="228">
        <v>275</v>
      </c>
      <c r="I145" s="229"/>
      <c r="J145" s="230">
        <f>ROUND(I145*H145,2)</f>
        <v>0</v>
      </c>
      <c r="K145" s="226" t="s">
        <v>220</v>
      </c>
      <c r="L145" s="231"/>
      <c r="M145" s="232" t="s">
        <v>5</v>
      </c>
      <c r="N145" s="233" t="s">
        <v>48</v>
      </c>
      <c r="O145" s="43"/>
      <c r="P145" s="191">
        <f>O145*H145</f>
        <v>0</v>
      </c>
      <c r="Q145" s="191">
        <v>1.2E-4</v>
      </c>
      <c r="R145" s="191">
        <f>Q145*H145</f>
        <v>3.3000000000000002E-2</v>
      </c>
      <c r="S145" s="191">
        <v>0</v>
      </c>
      <c r="T145" s="192">
        <f>S145*H145</f>
        <v>0</v>
      </c>
      <c r="AR145" s="25" t="s">
        <v>429</v>
      </c>
      <c r="AT145" s="25" t="s">
        <v>503</v>
      </c>
      <c r="AU145" s="25" t="s">
        <v>89</v>
      </c>
      <c r="AY145" s="25" t="s">
        <v>149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25" t="s">
        <v>84</v>
      </c>
      <c r="BK145" s="193">
        <f>ROUND(I145*H145,2)</f>
        <v>0</v>
      </c>
      <c r="BL145" s="25" t="s">
        <v>302</v>
      </c>
      <c r="BM145" s="25" t="s">
        <v>1832</v>
      </c>
    </row>
    <row r="146" spans="2:65" s="1" customFormat="1" ht="27">
      <c r="B146" s="42"/>
      <c r="D146" s="194" t="s">
        <v>156</v>
      </c>
      <c r="F146" s="195" t="s">
        <v>1833</v>
      </c>
      <c r="I146" s="196"/>
      <c r="L146" s="42"/>
      <c r="M146" s="197"/>
      <c r="N146" s="43"/>
      <c r="O146" s="43"/>
      <c r="P146" s="43"/>
      <c r="Q146" s="43"/>
      <c r="R146" s="43"/>
      <c r="S146" s="43"/>
      <c r="T146" s="71"/>
      <c r="AT146" s="25" t="s">
        <v>156</v>
      </c>
      <c r="AU146" s="25" t="s">
        <v>89</v>
      </c>
    </row>
    <row r="147" spans="2:65" s="13" customFormat="1" ht="13.5">
      <c r="B147" s="208"/>
      <c r="D147" s="194" t="s">
        <v>223</v>
      </c>
      <c r="E147" s="209" t="s">
        <v>5</v>
      </c>
      <c r="F147" s="210" t="s">
        <v>1834</v>
      </c>
      <c r="H147" s="211">
        <v>275</v>
      </c>
      <c r="I147" s="212"/>
      <c r="L147" s="208"/>
      <c r="M147" s="213"/>
      <c r="N147" s="214"/>
      <c r="O147" s="214"/>
      <c r="P147" s="214"/>
      <c r="Q147" s="214"/>
      <c r="R147" s="214"/>
      <c r="S147" s="214"/>
      <c r="T147" s="215"/>
      <c r="AT147" s="209" t="s">
        <v>223</v>
      </c>
      <c r="AU147" s="209" t="s">
        <v>89</v>
      </c>
      <c r="AV147" s="13" t="s">
        <v>89</v>
      </c>
      <c r="AW147" s="13" t="s">
        <v>40</v>
      </c>
      <c r="AX147" s="13" t="s">
        <v>84</v>
      </c>
      <c r="AY147" s="209" t="s">
        <v>149</v>
      </c>
    </row>
    <row r="148" spans="2:65" s="1" customFormat="1" ht="16.5" customHeight="1">
      <c r="B148" s="181"/>
      <c r="C148" s="224" t="s">
        <v>357</v>
      </c>
      <c r="D148" s="224" t="s">
        <v>503</v>
      </c>
      <c r="E148" s="225" t="s">
        <v>1835</v>
      </c>
      <c r="F148" s="226" t="s">
        <v>1836</v>
      </c>
      <c r="G148" s="227" t="s">
        <v>379</v>
      </c>
      <c r="H148" s="228">
        <v>135</v>
      </c>
      <c r="I148" s="229"/>
      <c r="J148" s="230">
        <f>ROUND(I148*H148,2)</f>
        <v>0</v>
      </c>
      <c r="K148" s="226" t="s">
        <v>220</v>
      </c>
      <c r="L148" s="231"/>
      <c r="M148" s="232" t="s">
        <v>5</v>
      </c>
      <c r="N148" s="233" t="s">
        <v>48</v>
      </c>
      <c r="O148" s="43"/>
      <c r="P148" s="191">
        <f>O148*H148</f>
        <v>0</v>
      </c>
      <c r="Q148" s="191">
        <v>1.7000000000000001E-4</v>
      </c>
      <c r="R148" s="191">
        <f>Q148*H148</f>
        <v>2.2950000000000002E-2</v>
      </c>
      <c r="S148" s="191">
        <v>0</v>
      </c>
      <c r="T148" s="192">
        <f>S148*H148</f>
        <v>0</v>
      </c>
      <c r="AR148" s="25" t="s">
        <v>429</v>
      </c>
      <c r="AT148" s="25" t="s">
        <v>503</v>
      </c>
      <c r="AU148" s="25" t="s">
        <v>89</v>
      </c>
      <c r="AY148" s="25" t="s">
        <v>149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25" t="s">
        <v>84</v>
      </c>
      <c r="BK148" s="193">
        <f>ROUND(I148*H148,2)</f>
        <v>0</v>
      </c>
      <c r="BL148" s="25" t="s">
        <v>302</v>
      </c>
      <c r="BM148" s="25" t="s">
        <v>1837</v>
      </c>
    </row>
    <row r="149" spans="2:65" s="1" customFormat="1" ht="27">
      <c r="B149" s="42"/>
      <c r="D149" s="194" t="s">
        <v>156</v>
      </c>
      <c r="F149" s="195" t="s">
        <v>1838</v>
      </c>
      <c r="I149" s="196"/>
      <c r="L149" s="42"/>
      <c r="M149" s="197"/>
      <c r="N149" s="43"/>
      <c r="O149" s="43"/>
      <c r="P149" s="43"/>
      <c r="Q149" s="43"/>
      <c r="R149" s="43"/>
      <c r="S149" s="43"/>
      <c r="T149" s="71"/>
      <c r="AT149" s="25" t="s">
        <v>156</v>
      </c>
      <c r="AU149" s="25" t="s">
        <v>89</v>
      </c>
    </row>
    <row r="150" spans="2:65" s="13" customFormat="1" ht="13.5">
      <c r="B150" s="208"/>
      <c r="D150" s="194" t="s">
        <v>223</v>
      </c>
      <c r="E150" s="209" t="s">
        <v>5</v>
      </c>
      <c r="F150" s="210" t="s">
        <v>1839</v>
      </c>
      <c r="H150" s="211">
        <v>135</v>
      </c>
      <c r="I150" s="212"/>
      <c r="L150" s="208"/>
      <c r="M150" s="213"/>
      <c r="N150" s="214"/>
      <c r="O150" s="214"/>
      <c r="P150" s="214"/>
      <c r="Q150" s="214"/>
      <c r="R150" s="214"/>
      <c r="S150" s="214"/>
      <c r="T150" s="215"/>
      <c r="AT150" s="209" t="s">
        <v>223</v>
      </c>
      <c r="AU150" s="209" t="s">
        <v>89</v>
      </c>
      <c r="AV150" s="13" t="s">
        <v>89</v>
      </c>
      <c r="AW150" s="13" t="s">
        <v>40</v>
      </c>
      <c r="AX150" s="13" t="s">
        <v>84</v>
      </c>
      <c r="AY150" s="209" t="s">
        <v>149</v>
      </c>
    </row>
    <row r="151" spans="2:65" s="1" customFormat="1" ht="16.5" customHeight="1">
      <c r="B151" s="181"/>
      <c r="C151" s="224" t="s">
        <v>363</v>
      </c>
      <c r="D151" s="224" t="s">
        <v>503</v>
      </c>
      <c r="E151" s="225" t="s">
        <v>1840</v>
      </c>
      <c r="F151" s="226" t="s">
        <v>1841</v>
      </c>
      <c r="G151" s="227" t="s">
        <v>379</v>
      </c>
      <c r="H151" s="228">
        <v>15</v>
      </c>
      <c r="I151" s="229"/>
      <c r="J151" s="230">
        <f>ROUND(I151*H151,2)</f>
        <v>0</v>
      </c>
      <c r="K151" s="226" t="s">
        <v>220</v>
      </c>
      <c r="L151" s="231"/>
      <c r="M151" s="232" t="s">
        <v>5</v>
      </c>
      <c r="N151" s="233" t="s">
        <v>48</v>
      </c>
      <c r="O151" s="43"/>
      <c r="P151" s="191">
        <f>O151*H151</f>
        <v>0</v>
      </c>
      <c r="Q151" s="191">
        <v>2.3000000000000001E-4</v>
      </c>
      <c r="R151" s="191">
        <f>Q151*H151</f>
        <v>3.4499999999999999E-3</v>
      </c>
      <c r="S151" s="191">
        <v>0</v>
      </c>
      <c r="T151" s="192">
        <f>S151*H151</f>
        <v>0</v>
      </c>
      <c r="AR151" s="25" t="s">
        <v>429</v>
      </c>
      <c r="AT151" s="25" t="s">
        <v>503</v>
      </c>
      <c r="AU151" s="25" t="s">
        <v>89</v>
      </c>
      <c r="AY151" s="25" t="s">
        <v>149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25" t="s">
        <v>84</v>
      </c>
      <c r="BK151" s="193">
        <f>ROUND(I151*H151,2)</f>
        <v>0</v>
      </c>
      <c r="BL151" s="25" t="s">
        <v>302</v>
      </c>
      <c r="BM151" s="25" t="s">
        <v>1842</v>
      </c>
    </row>
    <row r="152" spans="2:65" s="1" customFormat="1" ht="27">
      <c r="B152" s="42"/>
      <c r="D152" s="194" t="s">
        <v>156</v>
      </c>
      <c r="F152" s="195" t="s">
        <v>1843</v>
      </c>
      <c r="I152" s="196"/>
      <c r="L152" s="42"/>
      <c r="M152" s="197"/>
      <c r="N152" s="43"/>
      <c r="O152" s="43"/>
      <c r="P152" s="43"/>
      <c r="Q152" s="43"/>
      <c r="R152" s="43"/>
      <c r="S152" s="43"/>
      <c r="T152" s="71"/>
      <c r="AT152" s="25" t="s">
        <v>156</v>
      </c>
      <c r="AU152" s="25" t="s">
        <v>89</v>
      </c>
    </row>
    <row r="153" spans="2:65" s="1" customFormat="1" ht="16.5" customHeight="1">
      <c r="B153" s="181"/>
      <c r="C153" s="182" t="s">
        <v>370</v>
      </c>
      <c r="D153" s="182" t="s">
        <v>151</v>
      </c>
      <c r="E153" s="183" t="s">
        <v>1844</v>
      </c>
      <c r="F153" s="184" t="s">
        <v>1845</v>
      </c>
      <c r="G153" s="185" t="s">
        <v>379</v>
      </c>
      <c r="H153" s="186">
        <v>75</v>
      </c>
      <c r="I153" s="187"/>
      <c r="J153" s="188">
        <f>ROUND(I153*H153,2)</f>
        <v>0</v>
      </c>
      <c r="K153" s="184" t="s">
        <v>220</v>
      </c>
      <c r="L153" s="42"/>
      <c r="M153" s="189" t="s">
        <v>5</v>
      </c>
      <c r="N153" s="190" t="s">
        <v>48</v>
      </c>
      <c r="O153" s="43"/>
      <c r="P153" s="191">
        <f>O153*H153</f>
        <v>0</v>
      </c>
      <c r="Q153" s="191">
        <v>0</v>
      </c>
      <c r="R153" s="191">
        <f>Q153*H153</f>
        <v>0</v>
      </c>
      <c r="S153" s="191">
        <v>0</v>
      </c>
      <c r="T153" s="192">
        <f>S153*H153</f>
        <v>0</v>
      </c>
      <c r="AR153" s="25" t="s">
        <v>302</v>
      </c>
      <c r="AT153" s="25" t="s">
        <v>151</v>
      </c>
      <c r="AU153" s="25" t="s">
        <v>89</v>
      </c>
      <c r="AY153" s="25" t="s">
        <v>149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25" t="s">
        <v>84</v>
      </c>
      <c r="BK153" s="193">
        <f>ROUND(I153*H153,2)</f>
        <v>0</v>
      </c>
      <c r="BL153" s="25" t="s">
        <v>302</v>
      </c>
      <c r="BM153" s="25" t="s">
        <v>1846</v>
      </c>
    </row>
    <row r="154" spans="2:65" s="1" customFormat="1" ht="27">
      <c r="B154" s="42"/>
      <c r="D154" s="194" t="s">
        <v>156</v>
      </c>
      <c r="F154" s="195" t="s">
        <v>1847</v>
      </c>
      <c r="I154" s="196"/>
      <c r="L154" s="42"/>
      <c r="M154" s="197"/>
      <c r="N154" s="43"/>
      <c r="O154" s="43"/>
      <c r="P154" s="43"/>
      <c r="Q154" s="43"/>
      <c r="R154" s="43"/>
      <c r="S154" s="43"/>
      <c r="T154" s="71"/>
      <c r="AT154" s="25" t="s">
        <v>156</v>
      </c>
      <c r="AU154" s="25" t="s">
        <v>89</v>
      </c>
    </row>
    <row r="155" spans="2:65" s="13" customFormat="1" ht="13.5">
      <c r="B155" s="208"/>
      <c r="D155" s="194" t="s">
        <v>223</v>
      </c>
      <c r="E155" s="209" t="s">
        <v>5</v>
      </c>
      <c r="F155" s="210" t="s">
        <v>1848</v>
      </c>
      <c r="H155" s="211">
        <v>75</v>
      </c>
      <c r="I155" s="212"/>
      <c r="L155" s="208"/>
      <c r="M155" s="213"/>
      <c r="N155" s="214"/>
      <c r="O155" s="214"/>
      <c r="P155" s="214"/>
      <c r="Q155" s="214"/>
      <c r="R155" s="214"/>
      <c r="S155" s="214"/>
      <c r="T155" s="215"/>
      <c r="AT155" s="209" t="s">
        <v>223</v>
      </c>
      <c r="AU155" s="209" t="s">
        <v>89</v>
      </c>
      <c r="AV155" s="13" t="s">
        <v>89</v>
      </c>
      <c r="AW155" s="13" t="s">
        <v>40</v>
      </c>
      <c r="AX155" s="13" t="s">
        <v>84</v>
      </c>
      <c r="AY155" s="209" t="s">
        <v>149</v>
      </c>
    </row>
    <row r="156" spans="2:65" s="1" customFormat="1" ht="16.5" customHeight="1">
      <c r="B156" s="181"/>
      <c r="C156" s="224" t="s">
        <v>376</v>
      </c>
      <c r="D156" s="224" t="s">
        <v>503</v>
      </c>
      <c r="E156" s="225" t="s">
        <v>1849</v>
      </c>
      <c r="F156" s="226" t="s">
        <v>1850</v>
      </c>
      <c r="G156" s="227" t="s">
        <v>379</v>
      </c>
      <c r="H156" s="228">
        <v>60</v>
      </c>
      <c r="I156" s="229"/>
      <c r="J156" s="230">
        <f>ROUND(I156*H156,2)</f>
        <v>0</v>
      </c>
      <c r="K156" s="226" t="s">
        <v>220</v>
      </c>
      <c r="L156" s="231"/>
      <c r="M156" s="232" t="s">
        <v>5</v>
      </c>
      <c r="N156" s="233" t="s">
        <v>48</v>
      </c>
      <c r="O156" s="43"/>
      <c r="P156" s="191">
        <f>O156*H156</f>
        <v>0</v>
      </c>
      <c r="Q156" s="191">
        <v>1.6000000000000001E-4</v>
      </c>
      <c r="R156" s="191">
        <f>Q156*H156</f>
        <v>9.6000000000000009E-3</v>
      </c>
      <c r="S156" s="191">
        <v>0</v>
      </c>
      <c r="T156" s="192">
        <f>S156*H156</f>
        <v>0</v>
      </c>
      <c r="AR156" s="25" t="s">
        <v>429</v>
      </c>
      <c r="AT156" s="25" t="s">
        <v>503</v>
      </c>
      <c r="AU156" s="25" t="s">
        <v>89</v>
      </c>
      <c r="AY156" s="25" t="s">
        <v>149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25" t="s">
        <v>84</v>
      </c>
      <c r="BK156" s="193">
        <f>ROUND(I156*H156,2)</f>
        <v>0</v>
      </c>
      <c r="BL156" s="25" t="s">
        <v>302</v>
      </c>
      <c r="BM156" s="25" t="s">
        <v>1851</v>
      </c>
    </row>
    <row r="157" spans="2:65" s="1" customFormat="1" ht="27">
      <c r="B157" s="42"/>
      <c r="D157" s="194" t="s">
        <v>156</v>
      </c>
      <c r="F157" s="195" t="s">
        <v>1852</v>
      </c>
      <c r="I157" s="196"/>
      <c r="L157" s="42"/>
      <c r="M157" s="197"/>
      <c r="N157" s="43"/>
      <c r="O157" s="43"/>
      <c r="P157" s="43"/>
      <c r="Q157" s="43"/>
      <c r="R157" s="43"/>
      <c r="S157" s="43"/>
      <c r="T157" s="71"/>
      <c r="AT157" s="25" t="s">
        <v>156</v>
      </c>
      <c r="AU157" s="25" t="s">
        <v>89</v>
      </c>
    </row>
    <row r="158" spans="2:65" s="13" customFormat="1" ht="13.5">
      <c r="B158" s="208"/>
      <c r="D158" s="194" t="s">
        <v>223</v>
      </c>
      <c r="E158" s="209" t="s">
        <v>5</v>
      </c>
      <c r="F158" s="210" t="s">
        <v>1853</v>
      </c>
      <c r="H158" s="211">
        <v>60</v>
      </c>
      <c r="I158" s="212"/>
      <c r="L158" s="208"/>
      <c r="M158" s="213"/>
      <c r="N158" s="214"/>
      <c r="O158" s="214"/>
      <c r="P158" s="214"/>
      <c r="Q158" s="214"/>
      <c r="R158" s="214"/>
      <c r="S158" s="214"/>
      <c r="T158" s="215"/>
      <c r="AT158" s="209" t="s">
        <v>223</v>
      </c>
      <c r="AU158" s="209" t="s">
        <v>89</v>
      </c>
      <c r="AV158" s="13" t="s">
        <v>89</v>
      </c>
      <c r="AW158" s="13" t="s">
        <v>40</v>
      </c>
      <c r="AX158" s="13" t="s">
        <v>84</v>
      </c>
      <c r="AY158" s="209" t="s">
        <v>149</v>
      </c>
    </row>
    <row r="159" spans="2:65" s="1" customFormat="1" ht="16.5" customHeight="1">
      <c r="B159" s="181"/>
      <c r="C159" s="224" t="s">
        <v>384</v>
      </c>
      <c r="D159" s="224" t="s">
        <v>503</v>
      </c>
      <c r="E159" s="225" t="s">
        <v>1854</v>
      </c>
      <c r="F159" s="226" t="s">
        <v>1855</v>
      </c>
      <c r="G159" s="227" t="s">
        <v>379</v>
      </c>
      <c r="H159" s="228">
        <v>15</v>
      </c>
      <c r="I159" s="229"/>
      <c r="J159" s="230">
        <f>ROUND(I159*H159,2)</f>
        <v>0</v>
      </c>
      <c r="K159" s="226" t="s">
        <v>220</v>
      </c>
      <c r="L159" s="231"/>
      <c r="M159" s="232" t="s">
        <v>5</v>
      </c>
      <c r="N159" s="233" t="s">
        <v>48</v>
      </c>
      <c r="O159" s="43"/>
      <c r="P159" s="191">
        <f>O159*H159</f>
        <v>0</v>
      </c>
      <c r="Q159" s="191">
        <v>2.5000000000000001E-4</v>
      </c>
      <c r="R159" s="191">
        <f>Q159*H159</f>
        <v>3.7499999999999999E-3</v>
      </c>
      <c r="S159" s="191">
        <v>0</v>
      </c>
      <c r="T159" s="192">
        <f>S159*H159</f>
        <v>0</v>
      </c>
      <c r="AR159" s="25" t="s">
        <v>429</v>
      </c>
      <c r="AT159" s="25" t="s">
        <v>503</v>
      </c>
      <c r="AU159" s="25" t="s">
        <v>89</v>
      </c>
      <c r="AY159" s="25" t="s">
        <v>149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25" t="s">
        <v>84</v>
      </c>
      <c r="BK159" s="193">
        <f>ROUND(I159*H159,2)</f>
        <v>0</v>
      </c>
      <c r="BL159" s="25" t="s">
        <v>302</v>
      </c>
      <c r="BM159" s="25" t="s">
        <v>1856</v>
      </c>
    </row>
    <row r="160" spans="2:65" s="1" customFormat="1" ht="27">
      <c r="B160" s="42"/>
      <c r="D160" s="194" t="s">
        <v>156</v>
      </c>
      <c r="F160" s="195" t="s">
        <v>1857</v>
      </c>
      <c r="I160" s="196"/>
      <c r="L160" s="42"/>
      <c r="M160" s="197"/>
      <c r="N160" s="43"/>
      <c r="O160" s="43"/>
      <c r="P160" s="43"/>
      <c r="Q160" s="43"/>
      <c r="R160" s="43"/>
      <c r="S160" s="43"/>
      <c r="T160" s="71"/>
      <c r="AT160" s="25" t="s">
        <v>156</v>
      </c>
      <c r="AU160" s="25" t="s">
        <v>89</v>
      </c>
    </row>
    <row r="161" spans="2:65" s="1" customFormat="1" ht="16.5" customHeight="1">
      <c r="B161" s="181"/>
      <c r="C161" s="182" t="s">
        <v>392</v>
      </c>
      <c r="D161" s="182" t="s">
        <v>151</v>
      </c>
      <c r="E161" s="183" t="s">
        <v>1858</v>
      </c>
      <c r="F161" s="184" t="s">
        <v>1859</v>
      </c>
      <c r="G161" s="185" t="s">
        <v>379</v>
      </c>
      <c r="H161" s="186">
        <v>20</v>
      </c>
      <c r="I161" s="187"/>
      <c r="J161" s="188">
        <f>ROUND(I161*H161,2)</f>
        <v>0</v>
      </c>
      <c r="K161" s="184" t="s">
        <v>220</v>
      </c>
      <c r="L161" s="42"/>
      <c r="M161" s="189" t="s">
        <v>5</v>
      </c>
      <c r="N161" s="190" t="s">
        <v>48</v>
      </c>
      <c r="O161" s="43"/>
      <c r="P161" s="191">
        <f>O161*H161</f>
        <v>0</v>
      </c>
      <c r="Q161" s="191">
        <v>0</v>
      </c>
      <c r="R161" s="191">
        <f>Q161*H161</f>
        <v>0</v>
      </c>
      <c r="S161" s="191">
        <v>0</v>
      </c>
      <c r="T161" s="192">
        <f>S161*H161</f>
        <v>0</v>
      </c>
      <c r="AR161" s="25" t="s">
        <v>302</v>
      </c>
      <c r="AT161" s="25" t="s">
        <v>151</v>
      </c>
      <c r="AU161" s="25" t="s">
        <v>89</v>
      </c>
      <c r="AY161" s="25" t="s">
        <v>149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25" t="s">
        <v>84</v>
      </c>
      <c r="BK161" s="193">
        <f>ROUND(I161*H161,2)</f>
        <v>0</v>
      </c>
      <c r="BL161" s="25" t="s">
        <v>302</v>
      </c>
      <c r="BM161" s="25" t="s">
        <v>1860</v>
      </c>
    </row>
    <row r="162" spans="2:65" s="1" customFormat="1" ht="27">
      <c r="B162" s="42"/>
      <c r="D162" s="194" t="s">
        <v>156</v>
      </c>
      <c r="F162" s="195" t="s">
        <v>1861</v>
      </c>
      <c r="I162" s="196"/>
      <c r="L162" s="42"/>
      <c r="M162" s="197"/>
      <c r="N162" s="43"/>
      <c r="O162" s="43"/>
      <c r="P162" s="43"/>
      <c r="Q162" s="43"/>
      <c r="R162" s="43"/>
      <c r="S162" s="43"/>
      <c r="T162" s="71"/>
      <c r="AT162" s="25" t="s">
        <v>156</v>
      </c>
      <c r="AU162" s="25" t="s">
        <v>89</v>
      </c>
    </row>
    <row r="163" spans="2:65" s="1" customFormat="1" ht="16.5" customHeight="1">
      <c r="B163" s="181"/>
      <c r="C163" s="224" t="s">
        <v>401</v>
      </c>
      <c r="D163" s="224" t="s">
        <v>503</v>
      </c>
      <c r="E163" s="225" t="s">
        <v>1862</v>
      </c>
      <c r="F163" s="226" t="s">
        <v>1863</v>
      </c>
      <c r="G163" s="227" t="s">
        <v>379</v>
      </c>
      <c r="H163" s="228">
        <v>20</v>
      </c>
      <c r="I163" s="229"/>
      <c r="J163" s="230">
        <f>ROUND(I163*H163,2)</f>
        <v>0</v>
      </c>
      <c r="K163" s="226" t="s">
        <v>220</v>
      </c>
      <c r="L163" s="231"/>
      <c r="M163" s="232" t="s">
        <v>5</v>
      </c>
      <c r="N163" s="233" t="s">
        <v>48</v>
      </c>
      <c r="O163" s="43"/>
      <c r="P163" s="191">
        <f>O163*H163</f>
        <v>0</v>
      </c>
      <c r="Q163" s="191">
        <v>3.4000000000000002E-4</v>
      </c>
      <c r="R163" s="191">
        <f>Q163*H163</f>
        <v>6.8000000000000005E-3</v>
      </c>
      <c r="S163" s="191">
        <v>0</v>
      </c>
      <c r="T163" s="192">
        <f>S163*H163</f>
        <v>0</v>
      </c>
      <c r="AR163" s="25" t="s">
        <v>429</v>
      </c>
      <c r="AT163" s="25" t="s">
        <v>503</v>
      </c>
      <c r="AU163" s="25" t="s">
        <v>89</v>
      </c>
      <c r="AY163" s="25" t="s">
        <v>149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25" t="s">
        <v>84</v>
      </c>
      <c r="BK163" s="193">
        <f>ROUND(I163*H163,2)</f>
        <v>0</v>
      </c>
      <c r="BL163" s="25" t="s">
        <v>302</v>
      </c>
      <c r="BM163" s="25" t="s">
        <v>1864</v>
      </c>
    </row>
    <row r="164" spans="2:65" s="1" customFormat="1" ht="27">
      <c r="B164" s="42"/>
      <c r="D164" s="194" t="s">
        <v>156</v>
      </c>
      <c r="F164" s="195" t="s">
        <v>1865</v>
      </c>
      <c r="I164" s="196"/>
      <c r="L164" s="42"/>
      <c r="M164" s="197"/>
      <c r="N164" s="43"/>
      <c r="O164" s="43"/>
      <c r="P164" s="43"/>
      <c r="Q164" s="43"/>
      <c r="R164" s="43"/>
      <c r="S164" s="43"/>
      <c r="T164" s="71"/>
      <c r="AT164" s="25" t="s">
        <v>156</v>
      </c>
      <c r="AU164" s="25" t="s">
        <v>89</v>
      </c>
    </row>
    <row r="165" spans="2:65" s="1" customFormat="1" ht="25.5" customHeight="1">
      <c r="B165" s="181"/>
      <c r="C165" s="182" t="s">
        <v>420</v>
      </c>
      <c r="D165" s="182" t="s">
        <v>151</v>
      </c>
      <c r="E165" s="183" t="s">
        <v>1866</v>
      </c>
      <c r="F165" s="184" t="s">
        <v>1867</v>
      </c>
      <c r="G165" s="185" t="s">
        <v>373</v>
      </c>
      <c r="H165" s="186">
        <v>14</v>
      </c>
      <c r="I165" s="187"/>
      <c r="J165" s="188">
        <f>ROUND(I165*H165,2)</f>
        <v>0</v>
      </c>
      <c r="K165" s="184" t="s">
        <v>220</v>
      </c>
      <c r="L165" s="42"/>
      <c r="M165" s="189" t="s">
        <v>5</v>
      </c>
      <c r="N165" s="190" t="s">
        <v>48</v>
      </c>
      <c r="O165" s="43"/>
      <c r="P165" s="191">
        <f>O165*H165</f>
        <v>0</v>
      </c>
      <c r="Q165" s="191">
        <v>0</v>
      </c>
      <c r="R165" s="191">
        <f>Q165*H165</f>
        <v>0</v>
      </c>
      <c r="S165" s="191">
        <v>0</v>
      </c>
      <c r="T165" s="192">
        <f>S165*H165</f>
        <v>0</v>
      </c>
      <c r="AR165" s="25" t="s">
        <v>302</v>
      </c>
      <c r="AT165" s="25" t="s">
        <v>151</v>
      </c>
      <c r="AU165" s="25" t="s">
        <v>89</v>
      </c>
      <c r="AY165" s="25" t="s">
        <v>149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25" t="s">
        <v>84</v>
      </c>
      <c r="BK165" s="193">
        <f>ROUND(I165*H165,2)</f>
        <v>0</v>
      </c>
      <c r="BL165" s="25" t="s">
        <v>302</v>
      </c>
      <c r="BM165" s="25" t="s">
        <v>1868</v>
      </c>
    </row>
    <row r="166" spans="2:65" s="1" customFormat="1" ht="27">
      <c r="B166" s="42"/>
      <c r="D166" s="194" t="s">
        <v>156</v>
      </c>
      <c r="F166" s="195" t="s">
        <v>1869</v>
      </c>
      <c r="I166" s="196"/>
      <c r="L166" s="42"/>
      <c r="M166" s="197"/>
      <c r="N166" s="43"/>
      <c r="O166" s="43"/>
      <c r="P166" s="43"/>
      <c r="Q166" s="43"/>
      <c r="R166" s="43"/>
      <c r="S166" s="43"/>
      <c r="T166" s="71"/>
      <c r="AT166" s="25" t="s">
        <v>156</v>
      </c>
      <c r="AU166" s="25" t="s">
        <v>89</v>
      </c>
    </row>
    <row r="167" spans="2:65" s="13" customFormat="1" ht="13.5">
      <c r="B167" s="208"/>
      <c r="D167" s="194" t="s">
        <v>223</v>
      </c>
      <c r="E167" s="209" t="s">
        <v>5</v>
      </c>
      <c r="F167" s="210" t="s">
        <v>1870</v>
      </c>
      <c r="H167" s="211">
        <v>14</v>
      </c>
      <c r="I167" s="212"/>
      <c r="L167" s="208"/>
      <c r="M167" s="213"/>
      <c r="N167" s="214"/>
      <c r="O167" s="214"/>
      <c r="P167" s="214"/>
      <c r="Q167" s="214"/>
      <c r="R167" s="214"/>
      <c r="S167" s="214"/>
      <c r="T167" s="215"/>
      <c r="AT167" s="209" t="s">
        <v>223</v>
      </c>
      <c r="AU167" s="209" t="s">
        <v>89</v>
      </c>
      <c r="AV167" s="13" t="s">
        <v>89</v>
      </c>
      <c r="AW167" s="13" t="s">
        <v>40</v>
      </c>
      <c r="AX167" s="13" t="s">
        <v>84</v>
      </c>
      <c r="AY167" s="209" t="s">
        <v>149</v>
      </c>
    </row>
    <row r="168" spans="2:65" s="1" customFormat="1" ht="25.5" customHeight="1">
      <c r="B168" s="181"/>
      <c r="C168" s="182" t="s">
        <v>429</v>
      </c>
      <c r="D168" s="182" t="s">
        <v>151</v>
      </c>
      <c r="E168" s="183" t="s">
        <v>1871</v>
      </c>
      <c r="F168" s="184" t="s">
        <v>1872</v>
      </c>
      <c r="G168" s="185" t="s">
        <v>373</v>
      </c>
      <c r="H168" s="186">
        <v>16</v>
      </c>
      <c r="I168" s="187"/>
      <c r="J168" s="188">
        <f>ROUND(I168*H168,2)</f>
        <v>0</v>
      </c>
      <c r="K168" s="184" t="s">
        <v>220</v>
      </c>
      <c r="L168" s="42"/>
      <c r="M168" s="189" t="s">
        <v>5</v>
      </c>
      <c r="N168" s="190" t="s">
        <v>48</v>
      </c>
      <c r="O168" s="43"/>
      <c r="P168" s="191">
        <f>O168*H168</f>
        <v>0</v>
      </c>
      <c r="Q168" s="191">
        <v>0</v>
      </c>
      <c r="R168" s="191">
        <f>Q168*H168</f>
        <v>0</v>
      </c>
      <c r="S168" s="191">
        <v>0</v>
      </c>
      <c r="T168" s="192">
        <f>S168*H168</f>
        <v>0</v>
      </c>
      <c r="AR168" s="25" t="s">
        <v>302</v>
      </c>
      <c r="AT168" s="25" t="s">
        <v>151</v>
      </c>
      <c r="AU168" s="25" t="s">
        <v>89</v>
      </c>
      <c r="AY168" s="25" t="s">
        <v>149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25" t="s">
        <v>84</v>
      </c>
      <c r="BK168" s="193">
        <f>ROUND(I168*H168,2)</f>
        <v>0</v>
      </c>
      <c r="BL168" s="25" t="s">
        <v>302</v>
      </c>
      <c r="BM168" s="25" t="s">
        <v>1873</v>
      </c>
    </row>
    <row r="169" spans="2:65" s="1" customFormat="1" ht="27">
      <c r="B169" s="42"/>
      <c r="D169" s="194" t="s">
        <v>156</v>
      </c>
      <c r="F169" s="195" t="s">
        <v>1874</v>
      </c>
      <c r="I169" s="196"/>
      <c r="L169" s="42"/>
      <c r="M169" s="197"/>
      <c r="N169" s="43"/>
      <c r="O169" s="43"/>
      <c r="P169" s="43"/>
      <c r="Q169" s="43"/>
      <c r="R169" s="43"/>
      <c r="S169" s="43"/>
      <c r="T169" s="71"/>
      <c r="AT169" s="25" t="s">
        <v>156</v>
      </c>
      <c r="AU169" s="25" t="s">
        <v>89</v>
      </c>
    </row>
    <row r="170" spans="2:65" s="13" customFormat="1" ht="13.5">
      <c r="B170" s="208"/>
      <c r="D170" s="194" t="s">
        <v>223</v>
      </c>
      <c r="E170" s="209" t="s">
        <v>5</v>
      </c>
      <c r="F170" s="210" t="s">
        <v>1875</v>
      </c>
      <c r="H170" s="211">
        <v>16</v>
      </c>
      <c r="I170" s="212"/>
      <c r="L170" s="208"/>
      <c r="M170" s="213"/>
      <c r="N170" s="214"/>
      <c r="O170" s="214"/>
      <c r="P170" s="214"/>
      <c r="Q170" s="214"/>
      <c r="R170" s="214"/>
      <c r="S170" s="214"/>
      <c r="T170" s="215"/>
      <c r="AT170" s="209" t="s">
        <v>223</v>
      </c>
      <c r="AU170" s="209" t="s">
        <v>89</v>
      </c>
      <c r="AV170" s="13" t="s">
        <v>89</v>
      </c>
      <c r="AW170" s="13" t="s">
        <v>40</v>
      </c>
      <c r="AX170" s="13" t="s">
        <v>84</v>
      </c>
      <c r="AY170" s="209" t="s">
        <v>149</v>
      </c>
    </row>
    <row r="171" spans="2:65" s="1" customFormat="1" ht="25.5" customHeight="1">
      <c r="B171" s="181"/>
      <c r="C171" s="182" t="s">
        <v>434</v>
      </c>
      <c r="D171" s="182" t="s">
        <v>151</v>
      </c>
      <c r="E171" s="183" t="s">
        <v>1876</v>
      </c>
      <c r="F171" s="184" t="s">
        <v>1877</v>
      </c>
      <c r="G171" s="185" t="s">
        <v>373</v>
      </c>
      <c r="H171" s="186">
        <v>6</v>
      </c>
      <c r="I171" s="187"/>
      <c r="J171" s="188">
        <f>ROUND(I171*H171,2)</f>
        <v>0</v>
      </c>
      <c r="K171" s="184" t="s">
        <v>220</v>
      </c>
      <c r="L171" s="42"/>
      <c r="M171" s="189" t="s">
        <v>5</v>
      </c>
      <c r="N171" s="190" t="s">
        <v>48</v>
      </c>
      <c r="O171" s="43"/>
      <c r="P171" s="191">
        <f>O171*H171</f>
        <v>0</v>
      </c>
      <c r="Q171" s="191">
        <v>0</v>
      </c>
      <c r="R171" s="191">
        <f>Q171*H171</f>
        <v>0</v>
      </c>
      <c r="S171" s="191">
        <v>0</v>
      </c>
      <c r="T171" s="192">
        <f>S171*H171</f>
        <v>0</v>
      </c>
      <c r="AR171" s="25" t="s">
        <v>302</v>
      </c>
      <c r="AT171" s="25" t="s">
        <v>151</v>
      </c>
      <c r="AU171" s="25" t="s">
        <v>89</v>
      </c>
      <c r="AY171" s="25" t="s">
        <v>149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25" t="s">
        <v>84</v>
      </c>
      <c r="BK171" s="193">
        <f>ROUND(I171*H171,2)</f>
        <v>0</v>
      </c>
      <c r="BL171" s="25" t="s">
        <v>302</v>
      </c>
      <c r="BM171" s="25" t="s">
        <v>1878</v>
      </c>
    </row>
    <row r="172" spans="2:65" s="1" customFormat="1" ht="27">
      <c r="B172" s="42"/>
      <c r="D172" s="194" t="s">
        <v>156</v>
      </c>
      <c r="F172" s="195" t="s">
        <v>1879</v>
      </c>
      <c r="I172" s="196"/>
      <c r="L172" s="42"/>
      <c r="M172" s="197"/>
      <c r="N172" s="43"/>
      <c r="O172" s="43"/>
      <c r="P172" s="43"/>
      <c r="Q172" s="43"/>
      <c r="R172" s="43"/>
      <c r="S172" s="43"/>
      <c r="T172" s="71"/>
      <c r="AT172" s="25" t="s">
        <v>156</v>
      </c>
      <c r="AU172" s="25" t="s">
        <v>89</v>
      </c>
    </row>
    <row r="173" spans="2:65" s="13" customFormat="1" ht="13.5">
      <c r="B173" s="208"/>
      <c r="D173" s="194" t="s">
        <v>223</v>
      </c>
      <c r="E173" s="209" t="s">
        <v>5</v>
      </c>
      <c r="F173" s="210" t="s">
        <v>1063</v>
      </c>
      <c r="H173" s="211">
        <v>6</v>
      </c>
      <c r="I173" s="212"/>
      <c r="L173" s="208"/>
      <c r="M173" s="213"/>
      <c r="N173" s="214"/>
      <c r="O173" s="214"/>
      <c r="P173" s="214"/>
      <c r="Q173" s="214"/>
      <c r="R173" s="214"/>
      <c r="S173" s="214"/>
      <c r="T173" s="215"/>
      <c r="AT173" s="209" t="s">
        <v>223</v>
      </c>
      <c r="AU173" s="209" t="s">
        <v>89</v>
      </c>
      <c r="AV173" s="13" t="s">
        <v>89</v>
      </c>
      <c r="AW173" s="13" t="s">
        <v>40</v>
      </c>
      <c r="AX173" s="13" t="s">
        <v>84</v>
      </c>
      <c r="AY173" s="209" t="s">
        <v>149</v>
      </c>
    </row>
    <row r="174" spans="2:65" s="1" customFormat="1" ht="16.5" customHeight="1">
      <c r="B174" s="181"/>
      <c r="C174" s="182" t="s">
        <v>439</v>
      </c>
      <c r="D174" s="182" t="s">
        <v>151</v>
      </c>
      <c r="E174" s="183" t="s">
        <v>1880</v>
      </c>
      <c r="F174" s="184" t="s">
        <v>1881</v>
      </c>
      <c r="G174" s="185" t="s">
        <v>373</v>
      </c>
      <c r="H174" s="186">
        <v>1</v>
      </c>
      <c r="I174" s="187"/>
      <c r="J174" s="188">
        <f>ROUND(I174*H174,2)</f>
        <v>0</v>
      </c>
      <c r="K174" s="184" t="s">
        <v>220</v>
      </c>
      <c r="L174" s="42"/>
      <c r="M174" s="189" t="s">
        <v>5</v>
      </c>
      <c r="N174" s="190" t="s">
        <v>48</v>
      </c>
      <c r="O174" s="43"/>
      <c r="P174" s="191">
        <f>O174*H174</f>
        <v>0</v>
      </c>
      <c r="Q174" s="191">
        <v>0</v>
      </c>
      <c r="R174" s="191">
        <f>Q174*H174</f>
        <v>0</v>
      </c>
      <c r="S174" s="191">
        <v>0</v>
      </c>
      <c r="T174" s="192">
        <f>S174*H174</f>
        <v>0</v>
      </c>
      <c r="AR174" s="25" t="s">
        <v>302</v>
      </c>
      <c r="AT174" s="25" t="s">
        <v>151</v>
      </c>
      <c r="AU174" s="25" t="s">
        <v>89</v>
      </c>
      <c r="AY174" s="25" t="s">
        <v>149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25" t="s">
        <v>84</v>
      </c>
      <c r="BK174" s="193">
        <f>ROUND(I174*H174,2)</f>
        <v>0</v>
      </c>
      <c r="BL174" s="25" t="s">
        <v>302</v>
      </c>
      <c r="BM174" s="25" t="s">
        <v>1882</v>
      </c>
    </row>
    <row r="175" spans="2:65" s="1" customFormat="1" ht="13.5">
      <c r="B175" s="42"/>
      <c r="D175" s="194" t="s">
        <v>156</v>
      </c>
      <c r="F175" s="195" t="s">
        <v>1883</v>
      </c>
      <c r="I175" s="196"/>
      <c r="L175" s="42"/>
      <c r="M175" s="197"/>
      <c r="N175" s="43"/>
      <c r="O175" s="43"/>
      <c r="P175" s="43"/>
      <c r="Q175" s="43"/>
      <c r="R175" s="43"/>
      <c r="S175" s="43"/>
      <c r="T175" s="71"/>
      <c r="AT175" s="25" t="s">
        <v>156</v>
      </c>
      <c r="AU175" s="25" t="s">
        <v>89</v>
      </c>
    </row>
    <row r="176" spans="2:65" s="1" customFormat="1" ht="16.5" customHeight="1">
      <c r="B176" s="181"/>
      <c r="C176" s="224" t="s">
        <v>445</v>
      </c>
      <c r="D176" s="224" t="s">
        <v>503</v>
      </c>
      <c r="E176" s="225" t="s">
        <v>1884</v>
      </c>
      <c r="F176" s="226" t="s">
        <v>1885</v>
      </c>
      <c r="G176" s="227" t="s">
        <v>373</v>
      </c>
      <c r="H176" s="228">
        <v>1</v>
      </c>
      <c r="I176" s="229"/>
      <c r="J176" s="230">
        <f>ROUND(I176*H176,2)</f>
        <v>0</v>
      </c>
      <c r="K176" s="226" t="s">
        <v>5</v>
      </c>
      <c r="L176" s="231"/>
      <c r="M176" s="232" t="s">
        <v>5</v>
      </c>
      <c r="N176" s="233" t="s">
        <v>48</v>
      </c>
      <c r="O176" s="43"/>
      <c r="P176" s="191">
        <f>O176*H176</f>
        <v>0</v>
      </c>
      <c r="Q176" s="191">
        <v>0</v>
      </c>
      <c r="R176" s="191">
        <f>Q176*H176</f>
        <v>0</v>
      </c>
      <c r="S176" s="191">
        <v>0</v>
      </c>
      <c r="T176" s="192">
        <f>S176*H176</f>
        <v>0</v>
      </c>
      <c r="AR176" s="25" t="s">
        <v>429</v>
      </c>
      <c r="AT176" s="25" t="s">
        <v>503</v>
      </c>
      <c r="AU176" s="25" t="s">
        <v>89</v>
      </c>
      <c r="AY176" s="25" t="s">
        <v>149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25" t="s">
        <v>84</v>
      </c>
      <c r="BK176" s="193">
        <f>ROUND(I176*H176,2)</f>
        <v>0</v>
      </c>
      <c r="BL176" s="25" t="s">
        <v>302</v>
      </c>
      <c r="BM176" s="25" t="s">
        <v>1886</v>
      </c>
    </row>
    <row r="177" spans="2:65" s="1" customFormat="1" ht="54">
      <c r="B177" s="42"/>
      <c r="D177" s="194" t="s">
        <v>156</v>
      </c>
      <c r="F177" s="195" t="s">
        <v>1887</v>
      </c>
      <c r="I177" s="196"/>
      <c r="L177" s="42"/>
      <c r="M177" s="197"/>
      <c r="N177" s="43"/>
      <c r="O177" s="43"/>
      <c r="P177" s="43"/>
      <c r="Q177" s="43"/>
      <c r="R177" s="43"/>
      <c r="S177" s="43"/>
      <c r="T177" s="71"/>
      <c r="AT177" s="25" t="s">
        <v>156</v>
      </c>
      <c r="AU177" s="25" t="s">
        <v>89</v>
      </c>
    </row>
    <row r="178" spans="2:65" s="1" customFormat="1" ht="16.5" customHeight="1">
      <c r="B178" s="181"/>
      <c r="C178" s="182" t="s">
        <v>452</v>
      </c>
      <c r="D178" s="182" t="s">
        <v>151</v>
      </c>
      <c r="E178" s="183" t="s">
        <v>1888</v>
      </c>
      <c r="F178" s="184" t="s">
        <v>1889</v>
      </c>
      <c r="G178" s="185" t="s">
        <v>373</v>
      </c>
      <c r="H178" s="186">
        <v>8</v>
      </c>
      <c r="I178" s="187"/>
      <c r="J178" s="188">
        <f>ROUND(I178*H178,2)</f>
        <v>0</v>
      </c>
      <c r="K178" s="184" t="s">
        <v>220</v>
      </c>
      <c r="L178" s="42"/>
      <c r="M178" s="189" t="s">
        <v>5</v>
      </c>
      <c r="N178" s="190" t="s">
        <v>48</v>
      </c>
      <c r="O178" s="43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AR178" s="25" t="s">
        <v>302</v>
      </c>
      <c r="AT178" s="25" t="s">
        <v>151</v>
      </c>
      <c r="AU178" s="25" t="s">
        <v>89</v>
      </c>
      <c r="AY178" s="25" t="s">
        <v>149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25" t="s">
        <v>84</v>
      </c>
      <c r="BK178" s="193">
        <f>ROUND(I178*H178,2)</f>
        <v>0</v>
      </c>
      <c r="BL178" s="25" t="s">
        <v>302</v>
      </c>
      <c r="BM178" s="25" t="s">
        <v>1890</v>
      </c>
    </row>
    <row r="179" spans="2:65" s="1" customFormat="1" ht="27">
      <c r="B179" s="42"/>
      <c r="D179" s="194" t="s">
        <v>156</v>
      </c>
      <c r="F179" s="195" t="s">
        <v>1891</v>
      </c>
      <c r="I179" s="196"/>
      <c r="L179" s="42"/>
      <c r="M179" s="197"/>
      <c r="N179" s="43"/>
      <c r="O179" s="43"/>
      <c r="P179" s="43"/>
      <c r="Q179" s="43"/>
      <c r="R179" s="43"/>
      <c r="S179" s="43"/>
      <c r="T179" s="71"/>
      <c r="AT179" s="25" t="s">
        <v>156</v>
      </c>
      <c r="AU179" s="25" t="s">
        <v>89</v>
      </c>
    </row>
    <row r="180" spans="2:65" s="1" customFormat="1" ht="16.5" customHeight="1">
      <c r="B180" s="181"/>
      <c r="C180" s="224" t="s">
        <v>461</v>
      </c>
      <c r="D180" s="224" t="s">
        <v>503</v>
      </c>
      <c r="E180" s="225" t="s">
        <v>1892</v>
      </c>
      <c r="F180" s="226" t="s">
        <v>1893</v>
      </c>
      <c r="G180" s="227" t="s">
        <v>373</v>
      </c>
      <c r="H180" s="228">
        <v>8</v>
      </c>
      <c r="I180" s="229"/>
      <c r="J180" s="230">
        <f>ROUND(I180*H180,2)</f>
        <v>0</v>
      </c>
      <c r="K180" s="226" t="s">
        <v>5</v>
      </c>
      <c r="L180" s="231"/>
      <c r="M180" s="232" t="s">
        <v>5</v>
      </c>
      <c r="N180" s="233" t="s">
        <v>48</v>
      </c>
      <c r="O180" s="43"/>
      <c r="P180" s="191">
        <f>O180*H180</f>
        <v>0</v>
      </c>
      <c r="Q180" s="191">
        <v>5.0000000000000002E-5</v>
      </c>
      <c r="R180" s="191">
        <f>Q180*H180</f>
        <v>4.0000000000000002E-4</v>
      </c>
      <c r="S180" s="191">
        <v>0</v>
      </c>
      <c r="T180" s="192">
        <f>S180*H180</f>
        <v>0</v>
      </c>
      <c r="AR180" s="25" t="s">
        <v>429</v>
      </c>
      <c r="AT180" s="25" t="s">
        <v>503</v>
      </c>
      <c r="AU180" s="25" t="s">
        <v>89</v>
      </c>
      <c r="AY180" s="25" t="s">
        <v>149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25" t="s">
        <v>84</v>
      </c>
      <c r="BK180" s="193">
        <f>ROUND(I180*H180,2)</f>
        <v>0</v>
      </c>
      <c r="BL180" s="25" t="s">
        <v>302</v>
      </c>
      <c r="BM180" s="25" t="s">
        <v>1894</v>
      </c>
    </row>
    <row r="181" spans="2:65" s="1" customFormat="1" ht="27">
      <c r="B181" s="42"/>
      <c r="D181" s="194" t="s">
        <v>156</v>
      </c>
      <c r="F181" s="195" t="s">
        <v>1895</v>
      </c>
      <c r="I181" s="196"/>
      <c r="L181" s="42"/>
      <c r="M181" s="197"/>
      <c r="N181" s="43"/>
      <c r="O181" s="43"/>
      <c r="P181" s="43"/>
      <c r="Q181" s="43"/>
      <c r="R181" s="43"/>
      <c r="S181" s="43"/>
      <c r="T181" s="71"/>
      <c r="AT181" s="25" t="s">
        <v>156</v>
      </c>
      <c r="AU181" s="25" t="s">
        <v>89</v>
      </c>
    </row>
    <row r="182" spans="2:65" s="13" customFormat="1" ht="13.5">
      <c r="B182" s="208"/>
      <c r="D182" s="194" t="s">
        <v>223</v>
      </c>
      <c r="E182" s="209" t="s">
        <v>5</v>
      </c>
      <c r="F182" s="210" t="s">
        <v>1896</v>
      </c>
      <c r="H182" s="211">
        <v>8</v>
      </c>
      <c r="I182" s="212"/>
      <c r="L182" s="208"/>
      <c r="M182" s="213"/>
      <c r="N182" s="214"/>
      <c r="O182" s="214"/>
      <c r="P182" s="214"/>
      <c r="Q182" s="214"/>
      <c r="R182" s="214"/>
      <c r="S182" s="214"/>
      <c r="T182" s="215"/>
      <c r="AT182" s="209" t="s">
        <v>223</v>
      </c>
      <c r="AU182" s="209" t="s">
        <v>89</v>
      </c>
      <c r="AV182" s="13" t="s">
        <v>89</v>
      </c>
      <c r="AW182" s="13" t="s">
        <v>40</v>
      </c>
      <c r="AX182" s="13" t="s">
        <v>77</v>
      </c>
      <c r="AY182" s="209" t="s">
        <v>149</v>
      </c>
    </row>
    <row r="183" spans="2:65" s="1" customFormat="1" ht="16.5" customHeight="1">
      <c r="B183" s="181"/>
      <c r="C183" s="182" t="s">
        <v>471</v>
      </c>
      <c r="D183" s="182" t="s">
        <v>151</v>
      </c>
      <c r="E183" s="183" t="s">
        <v>1897</v>
      </c>
      <c r="F183" s="184" t="s">
        <v>1898</v>
      </c>
      <c r="G183" s="185" t="s">
        <v>373</v>
      </c>
      <c r="H183" s="186">
        <v>2</v>
      </c>
      <c r="I183" s="187"/>
      <c r="J183" s="188">
        <f>ROUND(I183*H183,2)</f>
        <v>0</v>
      </c>
      <c r="K183" s="184" t="s">
        <v>220</v>
      </c>
      <c r="L183" s="42"/>
      <c r="M183" s="189" t="s">
        <v>5</v>
      </c>
      <c r="N183" s="190" t="s">
        <v>48</v>
      </c>
      <c r="O183" s="43"/>
      <c r="P183" s="191">
        <f>O183*H183</f>
        <v>0</v>
      </c>
      <c r="Q183" s="191">
        <v>0</v>
      </c>
      <c r="R183" s="191">
        <f>Q183*H183</f>
        <v>0</v>
      </c>
      <c r="S183" s="191">
        <v>0</v>
      </c>
      <c r="T183" s="192">
        <f>S183*H183</f>
        <v>0</v>
      </c>
      <c r="AR183" s="25" t="s">
        <v>302</v>
      </c>
      <c r="AT183" s="25" t="s">
        <v>151</v>
      </c>
      <c r="AU183" s="25" t="s">
        <v>89</v>
      </c>
      <c r="AY183" s="25" t="s">
        <v>149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25" t="s">
        <v>84</v>
      </c>
      <c r="BK183" s="193">
        <f>ROUND(I183*H183,2)</f>
        <v>0</v>
      </c>
      <c r="BL183" s="25" t="s">
        <v>302</v>
      </c>
      <c r="BM183" s="25" t="s">
        <v>1899</v>
      </c>
    </row>
    <row r="184" spans="2:65" s="1" customFormat="1" ht="27">
      <c r="B184" s="42"/>
      <c r="D184" s="194" t="s">
        <v>156</v>
      </c>
      <c r="F184" s="195" t="s">
        <v>1900</v>
      </c>
      <c r="I184" s="196"/>
      <c r="L184" s="42"/>
      <c r="M184" s="197"/>
      <c r="N184" s="43"/>
      <c r="O184" s="43"/>
      <c r="P184" s="43"/>
      <c r="Q184" s="43"/>
      <c r="R184" s="43"/>
      <c r="S184" s="43"/>
      <c r="T184" s="71"/>
      <c r="AT184" s="25" t="s">
        <v>156</v>
      </c>
      <c r="AU184" s="25" t="s">
        <v>89</v>
      </c>
    </row>
    <row r="185" spans="2:65" s="1" customFormat="1" ht="16.5" customHeight="1">
      <c r="B185" s="181"/>
      <c r="C185" s="224" t="s">
        <v>478</v>
      </c>
      <c r="D185" s="224" t="s">
        <v>503</v>
      </c>
      <c r="E185" s="225" t="s">
        <v>1901</v>
      </c>
      <c r="F185" s="226" t="s">
        <v>1902</v>
      </c>
      <c r="G185" s="227" t="s">
        <v>373</v>
      </c>
      <c r="H185" s="228">
        <v>2</v>
      </c>
      <c r="I185" s="229"/>
      <c r="J185" s="230">
        <f>ROUND(I185*H185,2)</f>
        <v>0</v>
      </c>
      <c r="K185" s="226" t="s">
        <v>220</v>
      </c>
      <c r="L185" s="231"/>
      <c r="M185" s="232" t="s">
        <v>5</v>
      </c>
      <c r="N185" s="233" t="s">
        <v>48</v>
      </c>
      <c r="O185" s="43"/>
      <c r="P185" s="191">
        <f>O185*H185</f>
        <v>0</v>
      </c>
      <c r="Q185" s="191">
        <v>8.0000000000000007E-5</v>
      </c>
      <c r="R185" s="191">
        <f>Q185*H185</f>
        <v>1.6000000000000001E-4</v>
      </c>
      <c r="S185" s="191">
        <v>0</v>
      </c>
      <c r="T185" s="192">
        <f>S185*H185</f>
        <v>0</v>
      </c>
      <c r="AR185" s="25" t="s">
        <v>429</v>
      </c>
      <c r="AT185" s="25" t="s">
        <v>503</v>
      </c>
      <c r="AU185" s="25" t="s">
        <v>89</v>
      </c>
      <c r="AY185" s="25" t="s">
        <v>149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25" t="s">
        <v>84</v>
      </c>
      <c r="BK185" s="193">
        <f>ROUND(I185*H185,2)</f>
        <v>0</v>
      </c>
      <c r="BL185" s="25" t="s">
        <v>302</v>
      </c>
      <c r="BM185" s="25" t="s">
        <v>1903</v>
      </c>
    </row>
    <row r="186" spans="2:65" s="1" customFormat="1" ht="27">
      <c r="B186" s="42"/>
      <c r="D186" s="194" t="s">
        <v>156</v>
      </c>
      <c r="F186" s="195" t="s">
        <v>1904</v>
      </c>
      <c r="I186" s="196"/>
      <c r="L186" s="42"/>
      <c r="M186" s="197"/>
      <c r="N186" s="43"/>
      <c r="O186" s="43"/>
      <c r="P186" s="43"/>
      <c r="Q186" s="43"/>
      <c r="R186" s="43"/>
      <c r="S186" s="43"/>
      <c r="T186" s="71"/>
      <c r="AT186" s="25" t="s">
        <v>156</v>
      </c>
      <c r="AU186" s="25" t="s">
        <v>89</v>
      </c>
    </row>
    <row r="187" spans="2:65" s="13" customFormat="1" ht="13.5">
      <c r="B187" s="208"/>
      <c r="D187" s="194" t="s">
        <v>223</v>
      </c>
      <c r="E187" s="209" t="s">
        <v>5</v>
      </c>
      <c r="F187" s="210" t="s">
        <v>1125</v>
      </c>
      <c r="H187" s="211">
        <v>2</v>
      </c>
      <c r="I187" s="212"/>
      <c r="L187" s="208"/>
      <c r="M187" s="213"/>
      <c r="N187" s="214"/>
      <c r="O187" s="214"/>
      <c r="P187" s="214"/>
      <c r="Q187" s="214"/>
      <c r="R187" s="214"/>
      <c r="S187" s="214"/>
      <c r="T187" s="215"/>
      <c r="AT187" s="209" t="s">
        <v>223</v>
      </c>
      <c r="AU187" s="209" t="s">
        <v>89</v>
      </c>
      <c r="AV187" s="13" t="s">
        <v>89</v>
      </c>
      <c r="AW187" s="13" t="s">
        <v>40</v>
      </c>
      <c r="AX187" s="13" t="s">
        <v>84</v>
      </c>
      <c r="AY187" s="209" t="s">
        <v>149</v>
      </c>
    </row>
    <row r="188" spans="2:65" s="1" customFormat="1" ht="16.5" customHeight="1">
      <c r="B188" s="181"/>
      <c r="C188" s="182" t="s">
        <v>486</v>
      </c>
      <c r="D188" s="182" t="s">
        <v>151</v>
      </c>
      <c r="E188" s="183" t="s">
        <v>1905</v>
      </c>
      <c r="F188" s="184" t="s">
        <v>1906</v>
      </c>
      <c r="G188" s="185" t="s">
        <v>373</v>
      </c>
      <c r="H188" s="186">
        <v>2</v>
      </c>
      <c r="I188" s="187"/>
      <c r="J188" s="188">
        <f>ROUND(I188*H188,2)</f>
        <v>0</v>
      </c>
      <c r="K188" s="184" t="s">
        <v>220</v>
      </c>
      <c r="L188" s="42"/>
      <c r="M188" s="189" t="s">
        <v>5</v>
      </c>
      <c r="N188" s="190" t="s">
        <v>48</v>
      </c>
      <c r="O188" s="43"/>
      <c r="P188" s="191">
        <f>O188*H188</f>
        <v>0</v>
      </c>
      <c r="Q188" s="191">
        <v>0</v>
      </c>
      <c r="R188" s="191">
        <f>Q188*H188</f>
        <v>0</v>
      </c>
      <c r="S188" s="191">
        <v>0</v>
      </c>
      <c r="T188" s="192">
        <f>S188*H188</f>
        <v>0</v>
      </c>
      <c r="AR188" s="25" t="s">
        <v>302</v>
      </c>
      <c r="AT188" s="25" t="s">
        <v>151</v>
      </c>
      <c r="AU188" s="25" t="s">
        <v>89</v>
      </c>
      <c r="AY188" s="25" t="s">
        <v>149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25" t="s">
        <v>84</v>
      </c>
      <c r="BK188" s="193">
        <f>ROUND(I188*H188,2)</f>
        <v>0</v>
      </c>
      <c r="BL188" s="25" t="s">
        <v>302</v>
      </c>
      <c r="BM188" s="25" t="s">
        <v>1907</v>
      </c>
    </row>
    <row r="189" spans="2:65" s="1" customFormat="1" ht="27">
      <c r="B189" s="42"/>
      <c r="D189" s="194" t="s">
        <v>156</v>
      </c>
      <c r="F189" s="195" t="s">
        <v>1908</v>
      </c>
      <c r="I189" s="196"/>
      <c r="L189" s="42"/>
      <c r="M189" s="197"/>
      <c r="N189" s="43"/>
      <c r="O189" s="43"/>
      <c r="P189" s="43"/>
      <c r="Q189" s="43"/>
      <c r="R189" s="43"/>
      <c r="S189" s="43"/>
      <c r="T189" s="71"/>
      <c r="AT189" s="25" t="s">
        <v>156</v>
      </c>
      <c r="AU189" s="25" t="s">
        <v>89</v>
      </c>
    </row>
    <row r="190" spans="2:65" s="1" customFormat="1" ht="16.5" customHeight="1">
      <c r="B190" s="181"/>
      <c r="C190" s="224" t="s">
        <v>673</v>
      </c>
      <c r="D190" s="224" t="s">
        <v>503</v>
      </c>
      <c r="E190" s="225" t="s">
        <v>1909</v>
      </c>
      <c r="F190" s="226" t="s">
        <v>1910</v>
      </c>
      <c r="G190" s="227" t="s">
        <v>373</v>
      </c>
      <c r="H190" s="228">
        <v>2</v>
      </c>
      <c r="I190" s="229"/>
      <c r="J190" s="230">
        <f>ROUND(I190*H190,2)</f>
        <v>0</v>
      </c>
      <c r="K190" s="226" t="s">
        <v>220</v>
      </c>
      <c r="L190" s="231"/>
      <c r="M190" s="232" t="s">
        <v>5</v>
      </c>
      <c r="N190" s="233" t="s">
        <v>48</v>
      </c>
      <c r="O190" s="43"/>
      <c r="P190" s="191">
        <f>O190*H190</f>
        <v>0</v>
      </c>
      <c r="Q190" s="191">
        <v>8.0000000000000007E-5</v>
      </c>
      <c r="R190" s="191">
        <f>Q190*H190</f>
        <v>1.6000000000000001E-4</v>
      </c>
      <c r="S190" s="191">
        <v>0</v>
      </c>
      <c r="T190" s="192">
        <f>S190*H190</f>
        <v>0</v>
      </c>
      <c r="AR190" s="25" t="s">
        <v>429</v>
      </c>
      <c r="AT190" s="25" t="s">
        <v>503</v>
      </c>
      <c r="AU190" s="25" t="s">
        <v>89</v>
      </c>
      <c r="AY190" s="25" t="s">
        <v>149</v>
      </c>
      <c r="BE190" s="193">
        <f>IF(N190="základní",J190,0)</f>
        <v>0</v>
      </c>
      <c r="BF190" s="193">
        <f>IF(N190="snížená",J190,0)</f>
        <v>0</v>
      </c>
      <c r="BG190" s="193">
        <f>IF(N190="zákl. přenesená",J190,0)</f>
        <v>0</v>
      </c>
      <c r="BH190" s="193">
        <f>IF(N190="sníž. přenesená",J190,0)</f>
        <v>0</v>
      </c>
      <c r="BI190" s="193">
        <f>IF(N190="nulová",J190,0)</f>
        <v>0</v>
      </c>
      <c r="BJ190" s="25" t="s">
        <v>84</v>
      </c>
      <c r="BK190" s="193">
        <f>ROUND(I190*H190,2)</f>
        <v>0</v>
      </c>
      <c r="BL190" s="25" t="s">
        <v>302</v>
      </c>
      <c r="BM190" s="25" t="s">
        <v>1911</v>
      </c>
    </row>
    <row r="191" spans="2:65" s="1" customFormat="1" ht="27">
      <c r="B191" s="42"/>
      <c r="D191" s="194" t="s">
        <v>156</v>
      </c>
      <c r="F191" s="195" t="s">
        <v>1912</v>
      </c>
      <c r="I191" s="196"/>
      <c r="L191" s="42"/>
      <c r="M191" s="197"/>
      <c r="N191" s="43"/>
      <c r="O191" s="43"/>
      <c r="P191" s="43"/>
      <c r="Q191" s="43"/>
      <c r="R191" s="43"/>
      <c r="S191" s="43"/>
      <c r="T191" s="71"/>
      <c r="AT191" s="25" t="s">
        <v>156</v>
      </c>
      <c r="AU191" s="25" t="s">
        <v>89</v>
      </c>
    </row>
    <row r="192" spans="2:65" s="13" customFormat="1" ht="13.5">
      <c r="B192" s="208"/>
      <c r="D192" s="194" t="s">
        <v>223</v>
      </c>
      <c r="E192" s="209" t="s">
        <v>5</v>
      </c>
      <c r="F192" s="210" t="s">
        <v>1125</v>
      </c>
      <c r="H192" s="211">
        <v>2</v>
      </c>
      <c r="I192" s="212"/>
      <c r="L192" s="208"/>
      <c r="M192" s="213"/>
      <c r="N192" s="214"/>
      <c r="O192" s="214"/>
      <c r="P192" s="214"/>
      <c r="Q192" s="214"/>
      <c r="R192" s="214"/>
      <c r="S192" s="214"/>
      <c r="T192" s="215"/>
      <c r="AT192" s="209" t="s">
        <v>223</v>
      </c>
      <c r="AU192" s="209" t="s">
        <v>89</v>
      </c>
      <c r="AV192" s="13" t="s">
        <v>89</v>
      </c>
      <c r="AW192" s="13" t="s">
        <v>40</v>
      </c>
      <c r="AX192" s="13" t="s">
        <v>84</v>
      </c>
      <c r="AY192" s="209" t="s">
        <v>149</v>
      </c>
    </row>
    <row r="193" spans="2:65" s="1" customFormat="1" ht="25.5" customHeight="1">
      <c r="B193" s="181"/>
      <c r="C193" s="182" t="s">
        <v>678</v>
      </c>
      <c r="D193" s="182" t="s">
        <v>151</v>
      </c>
      <c r="E193" s="183" t="s">
        <v>1913</v>
      </c>
      <c r="F193" s="184" t="s">
        <v>1914</v>
      </c>
      <c r="G193" s="185" t="s">
        <v>373</v>
      </c>
      <c r="H193" s="186">
        <v>8</v>
      </c>
      <c r="I193" s="187"/>
      <c r="J193" s="188">
        <f>ROUND(I193*H193,2)</f>
        <v>0</v>
      </c>
      <c r="K193" s="184" t="s">
        <v>220</v>
      </c>
      <c r="L193" s="42"/>
      <c r="M193" s="189" t="s">
        <v>5</v>
      </c>
      <c r="N193" s="190" t="s">
        <v>48</v>
      </c>
      <c r="O193" s="43"/>
      <c r="P193" s="191">
        <f>O193*H193</f>
        <v>0</v>
      </c>
      <c r="Q193" s="191">
        <v>0</v>
      </c>
      <c r="R193" s="191">
        <f>Q193*H193</f>
        <v>0</v>
      </c>
      <c r="S193" s="191">
        <v>0</v>
      </c>
      <c r="T193" s="192">
        <f>S193*H193</f>
        <v>0</v>
      </c>
      <c r="AR193" s="25" t="s">
        <v>302</v>
      </c>
      <c r="AT193" s="25" t="s">
        <v>151</v>
      </c>
      <c r="AU193" s="25" t="s">
        <v>89</v>
      </c>
      <c r="AY193" s="25" t="s">
        <v>149</v>
      </c>
      <c r="BE193" s="193">
        <f>IF(N193="základní",J193,0)</f>
        <v>0</v>
      </c>
      <c r="BF193" s="193">
        <f>IF(N193="snížená",J193,0)</f>
        <v>0</v>
      </c>
      <c r="BG193" s="193">
        <f>IF(N193="zákl. přenesená",J193,0)</f>
        <v>0</v>
      </c>
      <c r="BH193" s="193">
        <f>IF(N193="sníž. přenesená",J193,0)</f>
        <v>0</v>
      </c>
      <c r="BI193" s="193">
        <f>IF(N193="nulová",J193,0)</f>
        <v>0</v>
      </c>
      <c r="BJ193" s="25" t="s">
        <v>84</v>
      </c>
      <c r="BK193" s="193">
        <f>ROUND(I193*H193,2)</f>
        <v>0</v>
      </c>
      <c r="BL193" s="25" t="s">
        <v>302</v>
      </c>
      <c r="BM193" s="25" t="s">
        <v>1915</v>
      </c>
    </row>
    <row r="194" spans="2:65" s="1" customFormat="1" ht="27">
      <c r="B194" s="42"/>
      <c r="D194" s="194" t="s">
        <v>156</v>
      </c>
      <c r="F194" s="195" t="s">
        <v>1916</v>
      </c>
      <c r="I194" s="196"/>
      <c r="L194" s="42"/>
      <c r="M194" s="197"/>
      <c r="N194" s="43"/>
      <c r="O194" s="43"/>
      <c r="P194" s="43"/>
      <c r="Q194" s="43"/>
      <c r="R194" s="43"/>
      <c r="S194" s="43"/>
      <c r="T194" s="71"/>
      <c r="AT194" s="25" t="s">
        <v>156</v>
      </c>
      <c r="AU194" s="25" t="s">
        <v>89</v>
      </c>
    </row>
    <row r="195" spans="2:65" s="1" customFormat="1" ht="16.5" customHeight="1">
      <c r="B195" s="181"/>
      <c r="C195" s="224" t="s">
        <v>683</v>
      </c>
      <c r="D195" s="224" t="s">
        <v>503</v>
      </c>
      <c r="E195" s="225" t="s">
        <v>1917</v>
      </c>
      <c r="F195" s="226" t="s">
        <v>1918</v>
      </c>
      <c r="G195" s="227" t="s">
        <v>373</v>
      </c>
      <c r="H195" s="228">
        <v>8</v>
      </c>
      <c r="I195" s="229"/>
      <c r="J195" s="230">
        <f>ROUND(I195*H195,2)</f>
        <v>0</v>
      </c>
      <c r="K195" s="226" t="s">
        <v>5</v>
      </c>
      <c r="L195" s="231"/>
      <c r="M195" s="232" t="s">
        <v>5</v>
      </c>
      <c r="N195" s="233" t="s">
        <v>48</v>
      </c>
      <c r="O195" s="43"/>
      <c r="P195" s="191">
        <f>O195*H195</f>
        <v>0</v>
      </c>
      <c r="Q195" s="191">
        <v>2.2000000000000001E-4</v>
      </c>
      <c r="R195" s="191">
        <f>Q195*H195</f>
        <v>1.7600000000000001E-3</v>
      </c>
      <c r="S195" s="191">
        <v>0</v>
      </c>
      <c r="T195" s="192">
        <f>S195*H195</f>
        <v>0</v>
      </c>
      <c r="AR195" s="25" t="s">
        <v>429</v>
      </c>
      <c r="AT195" s="25" t="s">
        <v>503</v>
      </c>
      <c r="AU195" s="25" t="s">
        <v>89</v>
      </c>
      <c r="AY195" s="25" t="s">
        <v>149</v>
      </c>
      <c r="BE195" s="193">
        <f>IF(N195="základní",J195,0)</f>
        <v>0</v>
      </c>
      <c r="BF195" s="193">
        <f>IF(N195="snížená",J195,0)</f>
        <v>0</v>
      </c>
      <c r="BG195" s="193">
        <f>IF(N195="zákl. přenesená",J195,0)</f>
        <v>0</v>
      </c>
      <c r="BH195" s="193">
        <f>IF(N195="sníž. přenesená",J195,0)</f>
        <v>0</v>
      </c>
      <c r="BI195" s="193">
        <f>IF(N195="nulová",J195,0)</f>
        <v>0</v>
      </c>
      <c r="BJ195" s="25" t="s">
        <v>84</v>
      </c>
      <c r="BK195" s="193">
        <f>ROUND(I195*H195,2)</f>
        <v>0</v>
      </c>
      <c r="BL195" s="25" t="s">
        <v>302</v>
      </c>
      <c r="BM195" s="25" t="s">
        <v>1919</v>
      </c>
    </row>
    <row r="196" spans="2:65" s="1" customFormat="1" ht="27">
      <c r="B196" s="42"/>
      <c r="D196" s="194" t="s">
        <v>156</v>
      </c>
      <c r="F196" s="195" t="s">
        <v>1920</v>
      </c>
      <c r="I196" s="196"/>
      <c r="L196" s="42"/>
      <c r="M196" s="197"/>
      <c r="N196" s="43"/>
      <c r="O196" s="43"/>
      <c r="P196" s="43"/>
      <c r="Q196" s="43"/>
      <c r="R196" s="43"/>
      <c r="S196" s="43"/>
      <c r="T196" s="71"/>
      <c r="AT196" s="25" t="s">
        <v>156</v>
      </c>
      <c r="AU196" s="25" t="s">
        <v>89</v>
      </c>
    </row>
    <row r="197" spans="2:65" s="13" customFormat="1" ht="13.5">
      <c r="B197" s="208"/>
      <c r="D197" s="194" t="s">
        <v>223</v>
      </c>
      <c r="E197" s="209" t="s">
        <v>5</v>
      </c>
      <c r="F197" s="210" t="s">
        <v>1921</v>
      </c>
      <c r="H197" s="211">
        <v>8</v>
      </c>
      <c r="I197" s="212"/>
      <c r="L197" s="208"/>
      <c r="M197" s="213"/>
      <c r="N197" s="214"/>
      <c r="O197" s="214"/>
      <c r="P197" s="214"/>
      <c r="Q197" s="214"/>
      <c r="R197" s="214"/>
      <c r="S197" s="214"/>
      <c r="T197" s="215"/>
      <c r="AT197" s="209" t="s">
        <v>223</v>
      </c>
      <c r="AU197" s="209" t="s">
        <v>89</v>
      </c>
      <c r="AV197" s="13" t="s">
        <v>89</v>
      </c>
      <c r="AW197" s="13" t="s">
        <v>40</v>
      </c>
      <c r="AX197" s="13" t="s">
        <v>77</v>
      </c>
      <c r="AY197" s="209" t="s">
        <v>149</v>
      </c>
    </row>
    <row r="198" spans="2:65" s="1" customFormat="1" ht="16.5" customHeight="1">
      <c r="B198" s="181"/>
      <c r="C198" s="182" t="s">
        <v>690</v>
      </c>
      <c r="D198" s="182" t="s">
        <v>151</v>
      </c>
      <c r="E198" s="183" t="s">
        <v>1922</v>
      </c>
      <c r="F198" s="184" t="s">
        <v>1923</v>
      </c>
      <c r="G198" s="185" t="s">
        <v>373</v>
      </c>
      <c r="H198" s="186">
        <v>1</v>
      </c>
      <c r="I198" s="187"/>
      <c r="J198" s="188">
        <f>ROUND(I198*H198,2)</f>
        <v>0</v>
      </c>
      <c r="K198" s="184" t="s">
        <v>220</v>
      </c>
      <c r="L198" s="42"/>
      <c r="M198" s="189" t="s">
        <v>5</v>
      </c>
      <c r="N198" s="190" t="s">
        <v>48</v>
      </c>
      <c r="O198" s="43"/>
      <c r="P198" s="191">
        <f>O198*H198</f>
        <v>0</v>
      </c>
      <c r="Q198" s="191">
        <v>0</v>
      </c>
      <c r="R198" s="191">
        <f>Q198*H198</f>
        <v>0</v>
      </c>
      <c r="S198" s="191">
        <v>0</v>
      </c>
      <c r="T198" s="192">
        <f>S198*H198</f>
        <v>0</v>
      </c>
      <c r="AR198" s="25" t="s">
        <v>302</v>
      </c>
      <c r="AT198" s="25" t="s">
        <v>151</v>
      </c>
      <c r="AU198" s="25" t="s">
        <v>89</v>
      </c>
      <c r="AY198" s="25" t="s">
        <v>149</v>
      </c>
      <c r="BE198" s="193">
        <f>IF(N198="základní",J198,0)</f>
        <v>0</v>
      </c>
      <c r="BF198" s="193">
        <f>IF(N198="snížená",J198,0)</f>
        <v>0</v>
      </c>
      <c r="BG198" s="193">
        <f>IF(N198="zákl. přenesená",J198,0)</f>
        <v>0</v>
      </c>
      <c r="BH198" s="193">
        <f>IF(N198="sníž. přenesená",J198,0)</f>
        <v>0</v>
      </c>
      <c r="BI198" s="193">
        <f>IF(N198="nulová",J198,0)</f>
        <v>0</v>
      </c>
      <c r="BJ198" s="25" t="s">
        <v>84</v>
      </c>
      <c r="BK198" s="193">
        <f>ROUND(I198*H198,2)</f>
        <v>0</v>
      </c>
      <c r="BL198" s="25" t="s">
        <v>302</v>
      </c>
      <c r="BM198" s="25" t="s">
        <v>1924</v>
      </c>
    </row>
    <row r="199" spans="2:65" s="1" customFormat="1" ht="13.5">
      <c r="B199" s="42"/>
      <c r="D199" s="194" t="s">
        <v>156</v>
      </c>
      <c r="F199" s="195" t="s">
        <v>1925</v>
      </c>
      <c r="I199" s="196"/>
      <c r="L199" s="42"/>
      <c r="M199" s="197"/>
      <c r="N199" s="43"/>
      <c r="O199" s="43"/>
      <c r="P199" s="43"/>
      <c r="Q199" s="43"/>
      <c r="R199" s="43"/>
      <c r="S199" s="43"/>
      <c r="T199" s="71"/>
      <c r="AT199" s="25" t="s">
        <v>156</v>
      </c>
      <c r="AU199" s="25" t="s">
        <v>89</v>
      </c>
    </row>
    <row r="200" spans="2:65" s="1" customFormat="1" ht="16.5" customHeight="1">
      <c r="B200" s="181"/>
      <c r="C200" s="224" t="s">
        <v>695</v>
      </c>
      <c r="D200" s="224" t="s">
        <v>503</v>
      </c>
      <c r="E200" s="225" t="s">
        <v>1926</v>
      </c>
      <c r="F200" s="226" t="s">
        <v>1927</v>
      </c>
      <c r="G200" s="227" t="s">
        <v>373</v>
      </c>
      <c r="H200" s="228">
        <v>1</v>
      </c>
      <c r="I200" s="229"/>
      <c r="J200" s="230">
        <f>ROUND(I200*H200,2)</f>
        <v>0</v>
      </c>
      <c r="K200" s="226" t="s">
        <v>5</v>
      </c>
      <c r="L200" s="231"/>
      <c r="M200" s="232" t="s">
        <v>5</v>
      </c>
      <c r="N200" s="233" t="s">
        <v>48</v>
      </c>
      <c r="O200" s="43"/>
      <c r="P200" s="191">
        <f>O200*H200</f>
        <v>0</v>
      </c>
      <c r="Q200" s="191">
        <v>0</v>
      </c>
      <c r="R200" s="191">
        <f>Q200*H200</f>
        <v>0</v>
      </c>
      <c r="S200" s="191">
        <v>0</v>
      </c>
      <c r="T200" s="192">
        <f>S200*H200</f>
        <v>0</v>
      </c>
      <c r="AR200" s="25" t="s">
        <v>429</v>
      </c>
      <c r="AT200" s="25" t="s">
        <v>503</v>
      </c>
      <c r="AU200" s="25" t="s">
        <v>89</v>
      </c>
      <c r="AY200" s="25" t="s">
        <v>149</v>
      </c>
      <c r="BE200" s="193">
        <f>IF(N200="základní",J200,0)</f>
        <v>0</v>
      </c>
      <c r="BF200" s="193">
        <f>IF(N200="snížená",J200,0)</f>
        <v>0</v>
      </c>
      <c r="BG200" s="193">
        <f>IF(N200="zákl. přenesená",J200,0)</f>
        <v>0</v>
      </c>
      <c r="BH200" s="193">
        <f>IF(N200="sníž. přenesená",J200,0)</f>
        <v>0</v>
      </c>
      <c r="BI200" s="193">
        <f>IF(N200="nulová",J200,0)</f>
        <v>0</v>
      </c>
      <c r="BJ200" s="25" t="s">
        <v>84</v>
      </c>
      <c r="BK200" s="193">
        <f>ROUND(I200*H200,2)</f>
        <v>0</v>
      </c>
      <c r="BL200" s="25" t="s">
        <v>302</v>
      </c>
      <c r="BM200" s="25" t="s">
        <v>1928</v>
      </c>
    </row>
    <row r="201" spans="2:65" s="1" customFormat="1" ht="27">
      <c r="B201" s="42"/>
      <c r="D201" s="194" t="s">
        <v>156</v>
      </c>
      <c r="F201" s="195" t="s">
        <v>1929</v>
      </c>
      <c r="I201" s="196"/>
      <c r="L201" s="42"/>
      <c r="M201" s="197"/>
      <c r="N201" s="43"/>
      <c r="O201" s="43"/>
      <c r="P201" s="43"/>
      <c r="Q201" s="43"/>
      <c r="R201" s="43"/>
      <c r="S201" s="43"/>
      <c r="T201" s="71"/>
      <c r="AT201" s="25" t="s">
        <v>156</v>
      </c>
      <c r="AU201" s="25" t="s">
        <v>89</v>
      </c>
    </row>
    <row r="202" spans="2:65" s="1" customFormat="1" ht="16.5" customHeight="1">
      <c r="B202" s="181"/>
      <c r="C202" s="182" t="s">
        <v>700</v>
      </c>
      <c r="D202" s="182" t="s">
        <v>151</v>
      </c>
      <c r="E202" s="183" t="s">
        <v>1930</v>
      </c>
      <c r="F202" s="184" t="s">
        <v>1931</v>
      </c>
      <c r="G202" s="185" t="s">
        <v>373</v>
      </c>
      <c r="H202" s="186">
        <v>12</v>
      </c>
      <c r="I202" s="187"/>
      <c r="J202" s="188">
        <f>ROUND(I202*H202,2)</f>
        <v>0</v>
      </c>
      <c r="K202" s="184" t="s">
        <v>220</v>
      </c>
      <c r="L202" s="42"/>
      <c r="M202" s="189" t="s">
        <v>5</v>
      </c>
      <c r="N202" s="190" t="s">
        <v>48</v>
      </c>
      <c r="O202" s="43"/>
      <c r="P202" s="191">
        <f>O202*H202</f>
        <v>0</v>
      </c>
      <c r="Q202" s="191">
        <v>0</v>
      </c>
      <c r="R202" s="191">
        <f>Q202*H202</f>
        <v>0</v>
      </c>
      <c r="S202" s="191">
        <v>0</v>
      </c>
      <c r="T202" s="192">
        <f>S202*H202</f>
        <v>0</v>
      </c>
      <c r="AR202" s="25" t="s">
        <v>302</v>
      </c>
      <c r="AT202" s="25" t="s">
        <v>151</v>
      </c>
      <c r="AU202" s="25" t="s">
        <v>89</v>
      </c>
      <c r="AY202" s="25" t="s">
        <v>149</v>
      </c>
      <c r="BE202" s="193">
        <f>IF(N202="základní",J202,0)</f>
        <v>0</v>
      </c>
      <c r="BF202" s="193">
        <f>IF(N202="snížená",J202,0)</f>
        <v>0</v>
      </c>
      <c r="BG202" s="193">
        <f>IF(N202="zákl. přenesená",J202,0)</f>
        <v>0</v>
      </c>
      <c r="BH202" s="193">
        <f>IF(N202="sníž. přenesená",J202,0)</f>
        <v>0</v>
      </c>
      <c r="BI202" s="193">
        <f>IF(N202="nulová",J202,0)</f>
        <v>0</v>
      </c>
      <c r="BJ202" s="25" t="s">
        <v>84</v>
      </c>
      <c r="BK202" s="193">
        <f>ROUND(I202*H202,2)</f>
        <v>0</v>
      </c>
      <c r="BL202" s="25" t="s">
        <v>302</v>
      </c>
      <c r="BM202" s="25" t="s">
        <v>1932</v>
      </c>
    </row>
    <row r="203" spans="2:65" s="1" customFormat="1" ht="13.5">
      <c r="B203" s="42"/>
      <c r="D203" s="194" t="s">
        <v>156</v>
      </c>
      <c r="F203" s="195" t="s">
        <v>1933</v>
      </c>
      <c r="I203" s="196"/>
      <c r="L203" s="42"/>
      <c r="M203" s="197"/>
      <c r="N203" s="43"/>
      <c r="O203" s="43"/>
      <c r="P203" s="43"/>
      <c r="Q203" s="43"/>
      <c r="R203" s="43"/>
      <c r="S203" s="43"/>
      <c r="T203" s="71"/>
      <c r="AT203" s="25" t="s">
        <v>156</v>
      </c>
      <c r="AU203" s="25" t="s">
        <v>89</v>
      </c>
    </row>
    <row r="204" spans="2:65" s="13" customFormat="1" ht="13.5">
      <c r="B204" s="208"/>
      <c r="D204" s="194" t="s">
        <v>223</v>
      </c>
      <c r="E204" s="209" t="s">
        <v>5</v>
      </c>
      <c r="F204" s="210" t="s">
        <v>1934</v>
      </c>
      <c r="H204" s="211">
        <v>12</v>
      </c>
      <c r="I204" s="212"/>
      <c r="L204" s="208"/>
      <c r="M204" s="213"/>
      <c r="N204" s="214"/>
      <c r="O204" s="214"/>
      <c r="P204" s="214"/>
      <c r="Q204" s="214"/>
      <c r="R204" s="214"/>
      <c r="S204" s="214"/>
      <c r="T204" s="215"/>
      <c r="AT204" s="209" t="s">
        <v>223</v>
      </c>
      <c r="AU204" s="209" t="s">
        <v>89</v>
      </c>
      <c r="AV204" s="13" t="s">
        <v>89</v>
      </c>
      <c r="AW204" s="13" t="s">
        <v>40</v>
      </c>
      <c r="AX204" s="13" t="s">
        <v>84</v>
      </c>
      <c r="AY204" s="209" t="s">
        <v>149</v>
      </c>
    </row>
    <row r="205" spans="2:65" s="1" customFormat="1" ht="16.5" customHeight="1">
      <c r="B205" s="181"/>
      <c r="C205" s="224" t="s">
        <v>705</v>
      </c>
      <c r="D205" s="224" t="s">
        <v>503</v>
      </c>
      <c r="E205" s="225" t="s">
        <v>1935</v>
      </c>
      <c r="F205" s="226" t="s">
        <v>1936</v>
      </c>
      <c r="G205" s="227" t="s">
        <v>373</v>
      </c>
      <c r="H205" s="228">
        <v>4</v>
      </c>
      <c r="I205" s="229"/>
      <c r="J205" s="230">
        <f>ROUND(I205*H205,2)</f>
        <v>0</v>
      </c>
      <c r="K205" s="226" t="s">
        <v>220</v>
      </c>
      <c r="L205" s="231"/>
      <c r="M205" s="232" t="s">
        <v>5</v>
      </c>
      <c r="N205" s="233" t="s">
        <v>48</v>
      </c>
      <c r="O205" s="43"/>
      <c r="P205" s="191">
        <f>O205*H205</f>
        <v>0</v>
      </c>
      <c r="Q205" s="191">
        <v>4.0000000000000002E-4</v>
      </c>
      <c r="R205" s="191">
        <f>Q205*H205</f>
        <v>1.6000000000000001E-3</v>
      </c>
      <c r="S205" s="191">
        <v>0</v>
      </c>
      <c r="T205" s="192">
        <f>S205*H205</f>
        <v>0</v>
      </c>
      <c r="AR205" s="25" t="s">
        <v>429</v>
      </c>
      <c r="AT205" s="25" t="s">
        <v>503</v>
      </c>
      <c r="AU205" s="25" t="s">
        <v>89</v>
      </c>
      <c r="AY205" s="25" t="s">
        <v>149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25" t="s">
        <v>84</v>
      </c>
      <c r="BK205" s="193">
        <f>ROUND(I205*H205,2)</f>
        <v>0</v>
      </c>
      <c r="BL205" s="25" t="s">
        <v>302</v>
      </c>
      <c r="BM205" s="25" t="s">
        <v>1937</v>
      </c>
    </row>
    <row r="206" spans="2:65" s="1" customFormat="1" ht="13.5">
      <c r="B206" s="42"/>
      <c r="D206" s="194" t="s">
        <v>156</v>
      </c>
      <c r="F206" s="195" t="s">
        <v>1936</v>
      </c>
      <c r="I206" s="196"/>
      <c r="L206" s="42"/>
      <c r="M206" s="197"/>
      <c r="N206" s="43"/>
      <c r="O206" s="43"/>
      <c r="P206" s="43"/>
      <c r="Q206" s="43"/>
      <c r="R206" s="43"/>
      <c r="S206" s="43"/>
      <c r="T206" s="71"/>
      <c r="AT206" s="25" t="s">
        <v>156</v>
      </c>
      <c r="AU206" s="25" t="s">
        <v>89</v>
      </c>
    </row>
    <row r="207" spans="2:65" s="13" customFormat="1" ht="13.5">
      <c r="B207" s="208"/>
      <c r="D207" s="194" t="s">
        <v>223</v>
      </c>
      <c r="E207" s="209" t="s">
        <v>5</v>
      </c>
      <c r="F207" s="210" t="s">
        <v>1938</v>
      </c>
      <c r="H207" s="211">
        <v>4</v>
      </c>
      <c r="I207" s="212"/>
      <c r="L207" s="208"/>
      <c r="M207" s="213"/>
      <c r="N207" s="214"/>
      <c r="O207" s="214"/>
      <c r="P207" s="214"/>
      <c r="Q207" s="214"/>
      <c r="R207" s="214"/>
      <c r="S207" s="214"/>
      <c r="T207" s="215"/>
      <c r="AT207" s="209" t="s">
        <v>223</v>
      </c>
      <c r="AU207" s="209" t="s">
        <v>89</v>
      </c>
      <c r="AV207" s="13" t="s">
        <v>89</v>
      </c>
      <c r="AW207" s="13" t="s">
        <v>40</v>
      </c>
      <c r="AX207" s="13" t="s">
        <v>84</v>
      </c>
      <c r="AY207" s="209" t="s">
        <v>149</v>
      </c>
    </row>
    <row r="208" spans="2:65" s="1" customFormat="1" ht="16.5" customHeight="1">
      <c r="B208" s="181"/>
      <c r="C208" s="224" t="s">
        <v>712</v>
      </c>
      <c r="D208" s="224" t="s">
        <v>503</v>
      </c>
      <c r="E208" s="225" t="s">
        <v>1939</v>
      </c>
      <c r="F208" s="226" t="s">
        <v>1940</v>
      </c>
      <c r="G208" s="227" t="s">
        <v>373</v>
      </c>
      <c r="H208" s="228">
        <v>8</v>
      </c>
      <c r="I208" s="229"/>
      <c r="J208" s="230">
        <f>ROUND(I208*H208,2)</f>
        <v>0</v>
      </c>
      <c r="K208" s="226" t="s">
        <v>220</v>
      </c>
      <c r="L208" s="231"/>
      <c r="M208" s="232" t="s">
        <v>5</v>
      </c>
      <c r="N208" s="233" t="s">
        <v>48</v>
      </c>
      <c r="O208" s="43"/>
      <c r="P208" s="191">
        <f>O208*H208</f>
        <v>0</v>
      </c>
      <c r="Q208" s="191">
        <v>4.0000000000000002E-4</v>
      </c>
      <c r="R208" s="191">
        <f>Q208*H208</f>
        <v>3.2000000000000002E-3</v>
      </c>
      <c r="S208" s="191">
        <v>0</v>
      </c>
      <c r="T208" s="192">
        <f>S208*H208</f>
        <v>0</v>
      </c>
      <c r="AR208" s="25" t="s">
        <v>429</v>
      </c>
      <c r="AT208" s="25" t="s">
        <v>503</v>
      </c>
      <c r="AU208" s="25" t="s">
        <v>89</v>
      </c>
      <c r="AY208" s="25" t="s">
        <v>149</v>
      </c>
      <c r="BE208" s="193">
        <f>IF(N208="základní",J208,0)</f>
        <v>0</v>
      </c>
      <c r="BF208" s="193">
        <f>IF(N208="snížená",J208,0)</f>
        <v>0</v>
      </c>
      <c r="BG208" s="193">
        <f>IF(N208="zákl. přenesená",J208,0)</f>
        <v>0</v>
      </c>
      <c r="BH208" s="193">
        <f>IF(N208="sníž. přenesená",J208,0)</f>
        <v>0</v>
      </c>
      <c r="BI208" s="193">
        <f>IF(N208="nulová",J208,0)</f>
        <v>0</v>
      </c>
      <c r="BJ208" s="25" t="s">
        <v>84</v>
      </c>
      <c r="BK208" s="193">
        <f>ROUND(I208*H208,2)</f>
        <v>0</v>
      </c>
      <c r="BL208" s="25" t="s">
        <v>302</v>
      </c>
      <c r="BM208" s="25" t="s">
        <v>1941</v>
      </c>
    </row>
    <row r="209" spans="2:65" s="1" customFormat="1" ht="13.5">
      <c r="B209" s="42"/>
      <c r="D209" s="194" t="s">
        <v>156</v>
      </c>
      <c r="F209" s="195" t="s">
        <v>1940</v>
      </c>
      <c r="I209" s="196"/>
      <c r="L209" s="42"/>
      <c r="M209" s="197"/>
      <c r="N209" s="43"/>
      <c r="O209" s="43"/>
      <c r="P209" s="43"/>
      <c r="Q209" s="43"/>
      <c r="R209" s="43"/>
      <c r="S209" s="43"/>
      <c r="T209" s="71"/>
      <c r="AT209" s="25" t="s">
        <v>156</v>
      </c>
      <c r="AU209" s="25" t="s">
        <v>89</v>
      </c>
    </row>
    <row r="210" spans="2:65" s="13" customFormat="1" ht="13.5">
      <c r="B210" s="208"/>
      <c r="D210" s="194" t="s">
        <v>223</v>
      </c>
      <c r="E210" s="209" t="s">
        <v>5</v>
      </c>
      <c r="F210" s="210" t="s">
        <v>1781</v>
      </c>
      <c r="H210" s="211">
        <v>8</v>
      </c>
      <c r="I210" s="212"/>
      <c r="L210" s="208"/>
      <c r="M210" s="213"/>
      <c r="N210" s="214"/>
      <c r="O210" s="214"/>
      <c r="P210" s="214"/>
      <c r="Q210" s="214"/>
      <c r="R210" s="214"/>
      <c r="S210" s="214"/>
      <c r="T210" s="215"/>
      <c r="AT210" s="209" t="s">
        <v>223</v>
      </c>
      <c r="AU210" s="209" t="s">
        <v>89</v>
      </c>
      <c r="AV210" s="13" t="s">
        <v>89</v>
      </c>
      <c r="AW210" s="13" t="s">
        <v>40</v>
      </c>
      <c r="AX210" s="13" t="s">
        <v>84</v>
      </c>
      <c r="AY210" s="209" t="s">
        <v>149</v>
      </c>
    </row>
    <row r="211" spans="2:65" s="1" customFormat="1" ht="16.5" customHeight="1">
      <c r="B211" s="181"/>
      <c r="C211" s="182" t="s">
        <v>906</v>
      </c>
      <c r="D211" s="182" t="s">
        <v>151</v>
      </c>
      <c r="E211" s="183" t="s">
        <v>1942</v>
      </c>
      <c r="F211" s="184" t="s">
        <v>1943</v>
      </c>
      <c r="G211" s="185" t="s">
        <v>373</v>
      </c>
      <c r="H211" s="186">
        <v>2</v>
      </c>
      <c r="I211" s="187"/>
      <c r="J211" s="188">
        <f>ROUND(I211*H211,2)</f>
        <v>0</v>
      </c>
      <c r="K211" s="184" t="s">
        <v>220</v>
      </c>
      <c r="L211" s="42"/>
      <c r="M211" s="189" t="s">
        <v>5</v>
      </c>
      <c r="N211" s="190" t="s">
        <v>48</v>
      </c>
      <c r="O211" s="43"/>
      <c r="P211" s="191">
        <f>O211*H211</f>
        <v>0</v>
      </c>
      <c r="Q211" s="191">
        <v>0</v>
      </c>
      <c r="R211" s="191">
        <f>Q211*H211</f>
        <v>0</v>
      </c>
      <c r="S211" s="191">
        <v>0</v>
      </c>
      <c r="T211" s="192">
        <f>S211*H211</f>
        <v>0</v>
      </c>
      <c r="AR211" s="25" t="s">
        <v>302</v>
      </c>
      <c r="AT211" s="25" t="s">
        <v>151</v>
      </c>
      <c r="AU211" s="25" t="s">
        <v>89</v>
      </c>
      <c r="AY211" s="25" t="s">
        <v>149</v>
      </c>
      <c r="BE211" s="193">
        <f>IF(N211="základní",J211,0)</f>
        <v>0</v>
      </c>
      <c r="BF211" s="193">
        <f>IF(N211="snížená",J211,0)</f>
        <v>0</v>
      </c>
      <c r="BG211" s="193">
        <f>IF(N211="zákl. přenesená",J211,0)</f>
        <v>0</v>
      </c>
      <c r="BH211" s="193">
        <f>IF(N211="sníž. přenesená",J211,0)</f>
        <v>0</v>
      </c>
      <c r="BI211" s="193">
        <f>IF(N211="nulová",J211,0)</f>
        <v>0</v>
      </c>
      <c r="BJ211" s="25" t="s">
        <v>84</v>
      </c>
      <c r="BK211" s="193">
        <f>ROUND(I211*H211,2)</f>
        <v>0</v>
      </c>
      <c r="BL211" s="25" t="s">
        <v>302</v>
      </c>
      <c r="BM211" s="25" t="s">
        <v>1944</v>
      </c>
    </row>
    <row r="212" spans="2:65" s="1" customFormat="1" ht="13.5">
      <c r="B212" s="42"/>
      <c r="D212" s="194" t="s">
        <v>156</v>
      </c>
      <c r="F212" s="195" t="s">
        <v>1945</v>
      </c>
      <c r="I212" s="196"/>
      <c r="L212" s="42"/>
      <c r="M212" s="197"/>
      <c r="N212" s="43"/>
      <c r="O212" s="43"/>
      <c r="P212" s="43"/>
      <c r="Q212" s="43"/>
      <c r="R212" s="43"/>
      <c r="S212" s="43"/>
      <c r="T212" s="71"/>
      <c r="AT212" s="25" t="s">
        <v>156</v>
      </c>
      <c r="AU212" s="25" t="s">
        <v>89</v>
      </c>
    </row>
    <row r="213" spans="2:65" s="13" customFormat="1" ht="13.5">
      <c r="B213" s="208"/>
      <c r="D213" s="194" t="s">
        <v>223</v>
      </c>
      <c r="E213" s="209" t="s">
        <v>5</v>
      </c>
      <c r="F213" s="210" t="s">
        <v>1125</v>
      </c>
      <c r="H213" s="211">
        <v>2</v>
      </c>
      <c r="I213" s="212"/>
      <c r="L213" s="208"/>
      <c r="M213" s="213"/>
      <c r="N213" s="214"/>
      <c r="O213" s="214"/>
      <c r="P213" s="214"/>
      <c r="Q213" s="214"/>
      <c r="R213" s="214"/>
      <c r="S213" s="214"/>
      <c r="T213" s="215"/>
      <c r="AT213" s="209" t="s">
        <v>223</v>
      </c>
      <c r="AU213" s="209" t="s">
        <v>89</v>
      </c>
      <c r="AV213" s="13" t="s">
        <v>89</v>
      </c>
      <c r="AW213" s="13" t="s">
        <v>40</v>
      </c>
      <c r="AX213" s="13" t="s">
        <v>84</v>
      </c>
      <c r="AY213" s="209" t="s">
        <v>149</v>
      </c>
    </row>
    <row r="214" spans="2:65" s="1" customFormat="1" ht="16.5" customHeight="1">
      <c r="B214" s="181"/>
      <c r="C214" s="224" t="s">
        <v>911</v>
      </c>
      <c r="D214" s="224" t="s">
        <v>503</v>
      </c>
      <c r="E214" s="225" t="s">
        <v>1946</v>
      </c>
      <c r="F214" s="226" t="s">
        <v>1947</v>
      </c>
      <c r="G214" s="227" t="s">
        <v>373</v>
      </c>
      <c r="H214" s="228">
        <v>1</v>
      </c>
      <c r="I214" s="229"/>
      <c r="J214" s="230">
        <f>ROUND(I214*H214,2)</f>
        <v>0</v>
      </c>
      <c r="K214" s="226" t="s">
        <v>220</v>
      </c>
      <c r="L214" s="231"/>
      <c r="M214" s="232" t="s">
        <v>5</v>
      </c>
      <c r="N214" s="233" t="s">
        <v>48</v>
      </c>
      <c r="O214" s="43"/>
      <c r="P214" s="191">
        <f>O214*H214</f>
        <v>0</v>
      </c>
      <c r="Q214" s="191">
        <v>4.0000000000000002E-4</v>
      </c>
      <c r="R214" s="191">
        <f>Q214*H214</f>
        <v>4.0000000000000002E-4</v>
      </c>
      <c r="S214" s="191">
        <v>0</v>
      </c>
      <c r="T214" s="192">
        <f>S214*H214</f>
        <v>0</v>
      </c>
      <c r="AR214" s="25" t="s">
        <v>429</v>
      </c>
      <c r="AT214" s="25" t="s">
        <v>503</v>
      </c>
      <c r="AU214" s="25" t="s">
        <v>89</v>
      </c>
      <c r="AY214" s="25" t="s">
        <v>149</v>
      </c>
      <c r="BE214" s="193">
        <f>IF(N214="základní",J214,0)</f>
        <v>0</v>
      </c>
      <c r="BF214" s="193">
        <f>IF(N214="snížená",J214,0)</f>
        <v>0</v>
      </c>
      <c r="BG214" s="193">
        <f>IF(N214="zákl. přenesená",J214,0)</f>
        <v>0</v>
      </c>
      <c r="BH214" s="193">
        <f>IF(N214="sníž. přenesená",J214,0)</f>
        <v>0</v>
      </c>
      <c r="BI214" s="193">
        <f>IF(N214="nulová",J214,0)</f>
        <v>0</v>
      </c>
      <c r="BJ214" s="25" t="s">
        <v>84</v>
      </c>
      <c r="BK214" s="193">
        <f>ROUND(I214*H214,2)</f>
        <v>0</v>
      </c>
      <c r="BL214" s="25" t="s">
        <v>302</v>
      </c>
      <c r="BM214" s="25" t="s">
        <v>1948</v>
      </c>
    </row>
    <row r="215" spans="2:65" s="1" customFormat="1" ht="13.5">
      <c r="B215" s="42"/>
      <c r="D215" s="194" t="s">
        <v>156</v>
      </c>
      <c r="F215" s="195" t="s">
        <v>1947</v>
      </c>
      <c r="I215" s="196"/>
      <c r="L215" s="42"/>
      <c r="M215" s="197"/>
      <c r="N215" s="43"/>
      <c r="O215" s="43"/>
      <c r="P215" s="43"/>
      <c r="Q215" s="43"/>
      <c r="R215" s="43"/>
      <c r="S215" s="43"/>
      <c r="T215" s="71"/>
      <c r="AT215" s="25" t="s">
        <v>156</v>
      </c>
      <c r="AU215" s="25" t="s">
        <v>89</v>
      </c>
    </row>
    <row r="216" spans="2:65" s="1" customFormat="1" ht="16.5" customHeight="1">
      <c r="B216" s="181"/>
      <c r="C216" s="224" t="s">
        <v>916</v>
      </c>
      <c r="D216" s="224" t="s">
        <v>503</v>
      </c>
      <c r="E216" s="225" t="s">
        <v>1949</v>
      </c>
      <c r="F216" s="226" t="s">
        <v>1950</v>
      </c>
      <c r="G216" s="227" t="s">
        <v>373</v>
      </c>
      <c r="H216" s="228">
        <v>1</v>
      </c>
      <c r="I216" s="229"/>
      <c r="J216" s="230">
        <f>ROUND(I216*H216,2)</f>
        <v>0</v>
      </c>
      <c r="K216" s="226" t="s">
        <v>220</v>
      </c>
      <c r="L216" s="231"/>
      <c r="M216" s="232" t="s">
        <v>5</v>
      </c>
      <c r="N216" s="233" t="s">
        <v>48</v>
      </c>
      <c r="O216" s="43"/>
      <c r="P216" s="191">
        <f>O216*H216</f>
        <v>0</v>
      </c>
      <c r="Q216" s="191">
        <v>4.0000000000000002E-4</v>
      </c>
      <c r="R216" s="191">
        <f>Q216*H216</f>
        <v>4.0000000000000002E-4</v>
      </c>
      <c r="S216" s="191">
        <v>0</v>
      </c>
      <c r="T216" s="192">
        <f>S216*H216</f>
        <v>0</v>
      </c>
      <c r="AR216" s="25" t="s">
        <v>429</v>
      </c>
      <c r="AT216" s="25" t="s">
        <v>503</v>
      </c>
      <c r="AU216" s="25" t="s">
        <v>89</v>
      </c>
      <c r="AY216" s="25" t="s">
        <v>149</v>
      </c>
      <c r="BE216" s="193">
        <f>IF(N216="základní",J216,0)</f>
        <v>0</v>
      </c>
      <c r="BF216" s="193">
        <f>IF(N216="snížená",J216,0)</f>
        <v>0</v>
      </c>
      <c r="BG216" s="193">
        <f>IF(N216="zákl. přenesená",J216,0)</f>
        <v>0</v>
      </c>
      <c r="BH216" s="193">
        <f>IF(N216="sníž. přenesená",J216,0)</f>
        <v>0</v>
      </c>
      <c r="BI216" s="193">
        <f>IF(N216="nulová",J216,0)</f>
        <v>0</v>
      </c>
      <c r="BJ216" s="25" t="s">
        <v>84</v>
      </c>
      <c r="BK216" s="193">
        <f>ROUND(I216*H216,2)</f>
        <v>0</v>
      </c>
      <c r="BL216" s="25" t="s">
        <v>302</v>
      </c>
      <c r="BM216" s="25" t="s">
        <v>1951</v>
      </c>
    </row>
    <row r="217" spans="2:65" s="1" customFormat="1" ht="13.5">
      <c r="B217" s="42"/>
      <c r="D217" s="194" t="s">
        <v>156</v>
      </c>
      <c r="F217" s="195" t="s">
        <v>1950</v>
      </c>
      <c r="I217" s="196"/>
      <c r="L217" s="42"/>
      <c r="M217" s="197"/>
      <c r="N217" s="43"/>
      <c r="O217" s="43"/>
      <c r="P217" s="43"/>
      <c r="Q217" s="43"/>
      <c r="R217" s="43"/>
      <c r="S217" s="43"/>
      <c r="T217" s="71"/>
      <c r="AT217" s="25" t="s">
        <v>156</v>
      </c>
      <c r="AU217" s="25" t="s">
        <v>89</v>
      </c>
    </row>
    <row r="218" spans="2:65" s="1" customFormat="1" ht="16.5" customHeight="1">
      <c r="B218" s="181"/>
      <c r="C218" s="182" t="s">
        <v>921</v>
      </c>
      <c r="D218" s="182" t="s">
        <v>151</v>
      </c>
      <c r="E218" s="183" t="s">
        <v>1952</v>
      </c>
      <c r="F218" s="184" t="s">
        <v>1953</v>
      </c>
      <c r="G218" s="185" t="s">
        <v>373</v>
      </c>
      <c r="H218" s="186">
        <v>1</v>
      </c>
      <c r="I218" s="187"/>
      <c r="J218" s="188">
        <f>ROUND(I218*H218,2)</f>
        <v>0</v>
      </c>
      <c r="K218" s="184" t="s">
        <v>220</v>
      </c>
      <c r="L218" s="42"/>
      <c r="M218" s="189" t="s">
        <v>5</v>
      </c>
      <c r="N218" s="190" t="s">
        <v>48</v>
      </c>
      <c r="O218" s="43"/>
      <c r="P218" s="191">
        <f>O218*H218</f>
        <v>0</v>
      </c>
      <c r="Q218" s="191">
        <v>0</v>
      </c>
      <c r="R218" s="191">
        <f>Q218*H218</f>
        <v>0</v>
      </c>
      <c r="S218" s="191">
        <v>0</v>
      </c>
      <c r="T218" s="192">
        <f>S218*H218</f>
        <v>0</v>
      </c>
      <c r="AR218" s="25" t="s">
        <v>302</v>
      </c>
      <c r="AT218" s="25" t="s">
        <v>151</v>
      </c>
      <c r="AU218" s="25" t="s">
        <v>89</v>
      </c>
      <c r="AY218" s="25" t="s">
        <v>149</v>
      </c>
      <c r="BE218" s="193">
        <f>IF(N218="základní",J218,0)</f>
        <v>0</v>
      </c>
      <c r="BF218" s="193">
        <f>IF(N218="snížená",J218,0)</f>
        <v>0</v>
      </c>
      <c r="BG218" s="193">
        <f>IF(N218="zákl. přenesená",J218,0)</f>
        <v>0</v>
      </c>
      <c r="BH218" s="193">
        <f>IF(N218="sníž. přenesená",J218,0)</f>
        <v>0</v>
      </c>
      <c r="BI218" s="193">
        <f>IF(N218="nulová",J218,0)</f>
        <v>0</v>
      </c>
      <c r="BJ218" s="25" t="s">
        <v>84</v>
      </c>
      <c r="BK218" s="193">
        <f>ROUND(I218*H218,2)</f>
        <v>0</v>
      </c>
      <c r="BL218" s="25" t="s">
        <v>302</v>
      </c>
      <c r="BM218" s="25" t="s">
        <v>1954</v>
      </c>
    </row>
    <row r="219" spans="2:65" s="1" customFormat="1" ht="13.5">
      <c r="B219" s="42"/>
      <c r="D219" s="194" t="s">
        <v>156</v>
      </c>
      <c r="F219" s="195" t="s">
        <v>1955</v>
      </c>
      <c r="I219" s="196"/>
      <c r="L219" s="42"/>
      <c r="M219" s="197"/>
      <c r="N219" s="43"/>
      <c r="O219" s="43"/>
      <c r="P219" s="43"/>
      <c r="Q219" s="43"/>
      <c r="R219" s="43"/>
      <c r="S219" s="43"/>
      <c r="T219" s="71"/>
      <c r="AT219" s="25" t="s">
        <v>156</v>
      </c>
      <c r="AU219" s="25" t="s">
        <v>89</v>
      </c>
    </row>
    <row r="220" spans="2:65" s="1" customFormat="1" ht="16.5" customHeight="1">
      <c r="B220" s="181"/>
      <c r="C220" s="224" t="s">
        <v>926</v>
      </c>
      <c r="D220" s="224" t="s">
        <v>503</v>
      </c>
      <c r="E220" s="225" t="s">
        <v>1956</v>
      </c>
      <c r="F220" s="226" t="s">
        <v>1957</v>
      </c>
      <c r="G220" s="227" t="s">
        <v>373</v>
      </c>
      <c r="H220" s="228">
        <v>1</v>
      </c>
      <c r="I220" s="229"/>
      <c r="J220" s="230">
        <f>ROUND(I220*H220,2)</f>
        <v>0</v>
      </c>
      <c r="K220" s="226" t="s">
        <v>5</v>
      </c>
      <c r="L220" s="231"/>
      <c r="M220" s="232" t="s">
        <v>5</v>
      </c>
      <c r="N220" s="233" t="s">
        <v>48</v>
      </c>
      <c r="O220" s="43"/>
      <c r="P220" s="191">
        <f>O220*H220</f>
        <v>0</v>
      </c>
      <c r="Q220" s="191">
        <v>4.0000000000000002E-4</v>
      </c>
      <c r="R220" s="191">
        <f>Q220*H220</f>
        <v>4.0000000000000002E-4</v>
      </c>
      <c r="S220" s="191">
        <v>0</v>
      </c>
      <c r="T220" s="192">
        <f>S220*H220</f>
        <v>0</v>
      </c>
      <c r="AR220" s="25" t="s">
        <v>429</v>
      </c>
      <c r="AT220" s="25" t="s">
        <v>503</v>
      </c>
      <c r="AU220" s="25" t="s">
        <v>89</v>
      </c>
      <c r="AY220" s="25" t="s">
        <v>149</v>
      </c>
      <c r="BE220" s="193">
        <f>IF(N220="základní",J220,0)</f>
        <v>0</v>
      </c>
      <c r="BF220" s="193">
        <f>IF(N220="snížená",J220,0)</f>
        <v>0</v>
      </c>
      <c r="BG220" s="193">
        <f>IF(N220="zákl. přenesená",J220,0)</f>
        <v>0</v>
      </c>
      <c r="BH220" s="193">
        <f>IF(N220="sníž. přenesená",J220,0)</f>
        <v>0</v>
      </c>
      <c r="BI220" s="193">
        <f>IF(N220="nulová",J220,0)</f>
        <v>0</v>
      </c>
      <c r="BJ220" s="25" t="s">
        <v>84</v>
      </c>
      <c r="BK220" s="193">
        <f>ROUND(I220*H220,2)</f>
        <v>0</v>
      </c>
      <c r="BL220" s="25" t="s">
        <v>302</v>
      </c>
      <c r="BM220" s="25" t="s">
        <v>1958</v>
      </c>
    </row>
    <row r="221" spans="2:65" s="1" customFormat="1" ht="16.5" customHeight="1">
      <c r="B221" s="181"/>
      <c r="C221" s="182" t="s">
        <v>931</v>
      </c>
      <c r="D221" s="182" t="s">
        <v>151</v>
      </c>
      <c r="E221" s="183" t="s">
        <v>1959</v>
      </c>
      <c r="F221" s="184" t="s">
        <v>1960</v>
      </c>
      <c r="G221" s="185" t="s">
        <v>373</v>
      </c>
      <c r="H221" s="186">
        <v>2</v>
      </c>
      <c r="I221" s="187"/>
      <c r="J221" s="188">
        <f>ROUND(I221*H221,2)</f>
        <v>0</v>
      </c>
      <c r="K221" s="184" t="s">
        <v>220</v>
      </c>
      <c r="L221" s="42"/>
      <c r="M221" s="189" t="s">
        <v>5</v>
      </c>
      <c r="N221" s="190" t="s">
        <v>48</v>
      </c>
      <c r="O221" s="43"/>
      <c r="P221" s="191">
        <f>O221*H221</f>
        <v>0</v>
      </c>
      <c r="Q221" s="191">
        <v>0</v>
      </c>
      <c r="R221" s="191">
        <f>Q221*H221</f>
        <v>0</v>
      </c>
      <c r="S221" s="191">
        <v>0</v>
      </c>
      <c r="T221" s="192">
        <f>S221*H221</f>
        <v>0</v>
      </c>
      <c r="AR221" s="25" t="s">
        <v>302</v>
      </c>
      <c r="AT221" s="25" t="s">
        <v>151</v>
      </c>
      <c r="AU221" s="25" t="s">
        <v>89</v>
      </c>
      <c r="AY221" s="25" t="s">
        <v>149</v>
      </c>
      <c r="BE221" s="193">
        <f>IF(N221="základní",J221,0)</f>
        <v>0</v>
      </c>
      <c r="BF221" s="193">
        <f>IF(N221="snížená",J221,0)</f>
        <v>0</v>
      </c>
      <c r="BG221" s="193">
        <f>IF(N221="zákl. přenesená",J221,0)</f>
        <v>0</v>
      </c>
      <c r="BH221" s="193">
        <f>IF(N221="sníž. přenesená",J221,0)</f>
        <v>0</v>
      </c>
      <c r="BI221" s="193">
        <f>IF(N221="nulová",J221,0)</f>
        <v>0</v>
      </c>
      <c r="BJ221" s="25" t="s">
        <v>84</v>
      </c>
      <c r="BK221" s="193">
        <f>ROUND(I221*H221,2)</f>
        <v>0</v>
      </c>
      <c r="BL221" s="25" t="s">
        <v>302</v>
      </c>
      <c r="BM221" s="25" t="s">
        <v>1961</v>
      </c>
    </row>
    <row r="222" spans="2:65" s="1" customFormat="1" ht="13.5">
      <c r="B222" s="42"/>
      <c r="D222" s="194" t="s">
        <v>156</v>
      </c>
      <c r="F222" s="195" t="s">
        <v>1962</v>
      </c>
      <c r="I222" s="196"/>
      <c r="L222" s="42"/>
      <c r="M222" s="197"/>
      <c r="N222" s="43"/>
      <c r="O222" s="43"/>
      <c r="P222" s="43"/>
      <c r="Q222" s="43"/>
      <c r="R222" s="43"/>
      <c r="S222" s="43"/>
      <c r="T222" s="71"/>
      <c r="AT222" s="25" t="s">
        <v>156</v>
      </c>
      <c r="AU222" s="25" t="s">
        <v>89</v>
      </c>
    </row>
    <row r="223" spans="2:65" s="1" customFormat="1" ht="16.5" customHeight="1">
      <c r="B223" s="181"/>
      <c r="C223" s="224" t="s">
        <v>935</v>
      </c>
      <c r="D223" s="224" t="s">
        <v>503</v>
      </c>
      <c r="E223" s="225" t="s">
        <v>1963</v>
      </c>
      <c r="F223" s="226" t="s">
        <v>1964</v>
      </c>
      <c r="G223" s="227" t="s">
        <v>373</v>
      </c>
      <c r="H223" s="228">
        <v>2</v>
      </c>
      <c r="I223" s="229"/>
      <c r="J223" s="230">
        <f>ROUND(I223*H223,2)</f>
        <v>0</v>
      </c>
      <c r="K223" s="226" t="s">
        <v>5</v>
      </c>
      <c r="L223" s="231"/>
      <c r="M223" s="232" t="s">
        <v>5</v>
      </c>
      <c r="N223" s="233" t="s">
        <v>48</v>
      </c>
      <c r="O223" s="43"/>
      <c r="P223" s="191">
        <f>O223*H223</f>
        <v>0</v>
      </c>
      <c r="Q223" s="191">
        <v>4.6999999999999999E-4</v>
      </c>
      <c r="R223" s="191">
        <f>Q223*H223</f>
        <v>9.3999999999999997E-4</v>
      </c>
      <c r="S223" s="191">
        <v>0</v>
      </c>
      <c r="T223" s="192">
        <f>S223*H223</f>
        <v>0</v>
      </c>
      <c r="AR223" s="25" t="s">
        <v>429</v>
      </c>
      <c r="AT223" s="25" t="s">
        <v>503</v>
      </c>
      <c r="AU223" s="25" t="s">
        <v>89</v>
      </c>
      <c r="AY223" s="25" t="s">
        <v>149</v>
      </c>
      <c r="BE223" s="193">
        <f>IF(N223="základní",J223,0)</f>
        <v>0</v>
      </c>
      <c r="BF223" s="193">
        <f>IF(N223="snížená",J223,0)</f>
        <v>0</v>
      </c>
      <c r="BG223" s="193">
        <f>IF(N223="zákl. přenesená",J223,0)</f>
        <v>0</v>
      </c>
      <c r="BH223" s="193">
        <f>IF(N223="sníž. přenesená",J223,0)</f>
        <v>0</v>
      </c>
      <c r="BI223" s="193">
        <f>IF(N223="nulová",J223,0)</f>
        <v>0</v>
      </c>
      <c r="BJ223" s="25" t="s">
        <v>84</v>
      </c>
      <c r="BK223" s="193">
        <f>ROUND(I223*H223,2)</f>
        <v>0</v>
      </c>
      <c r="BL223" s="25" t="s">
        <v>302</v>
      </c>
      <c r="BM223" s="25" t="s">
        <v>1965</v>
      </c>
    </row>
    <row r="224" spans="2:65" s="1" customFormat="1" ht="13.5">
      <c r="B224" s="42"/>
      <c r="D224" s="194" t="s">
        <v>156</v>
      </c>
      <c r="F224" s="195" t="s">
        <v>1964</v>
      </c>
      <c r="I224" s="196"/>
      <c r="L224" s="42"/>
      <c r="M224" s="197"/>
      <c r="N224" s="43"/>
      <c r="O224" s="43"/>
      <c r="P224" s="43"/>
      <c r="Q224" s="43"/>
      <c r="R224" s="43"/>
      <c r="S224" s="43"/>
      <c r="T224" s="71"/>
      <c r="AT224" s="25" t="s">
        <v>156</v>
      </c>
      <c r="AU224" s="25" t="s">
        <v>89</v>
      </c>
    </row>
    <row r="225" spans="2:65" s="1" customFormat="1" ht="16.5" customHeight="1">
      <c r="B225" s="181"/>
      <c r="C225" s="182" t="s">
        <v>940</v>
      </c>
      <c r="D225" s="182" t="s">
        <v>151</v>
      </c>
      <c r="E225" s="183" t="s">
        <v>1966</v>
      </c>
      <c r="F225" s="184" t="s">
        <v>1967</v>
      </c>
      <c r="G225" s="185" t="s">
        <v>373</v>
      </c>
      <c r="H225" s="186">
        <v>1</v>
      </c>
      <c r="I225" s="187"/>
      <c r="J225" s="188">
        <f>ROUND(I225*H225,2)</f>
        <v>0</v>
      </c>
      <c r="K225" s="184" t="s">
        <v>220</v>
      </c>
      <c r="L225" s="42"/>
      <c r="M225" s="189" t="s">
        <v>5</v>
      </c>
      <c r="N225" s="190" t="s">
        <v>48</v>
      </c>
      <c r="O225" s="43"/>
      <c r="P225" s="191">
        <f>O225*H225</f>
        <v>0</v>
      </c>
      <c r="Q225" s="191">
        <v>0</v>
      </c>
      <c r="R225" s="191">
        <f>Q225*H225</f>
        <v>0</v>
      </c>
      <c r="S225" s="191">
        <v>0</v>
      </c>
      <c r="T225" s="192">
        <f>S225*H225</f>
        <v>0</v>
      </c>
      <c r="AR225" s="25" t="s">
        <v>302</v>
      </c>
      <c r="AT225" s="25" t="s">
        <v>151</v>
      </c>
      <c r="AU225" s="25" t="s">
        <v>89</v>
      </c>
      <c r="AY225" s="25" t="s">
        <v>149</v>
      </c>
      <c r="BE225" s="193">
        <f>IF(N225="základní",J225,0)</f>
        <v>0</v>
      </c>
      <c r="BF225" s="193">
        <f>IF(N225="snížená",J225,0)</f>
        <v>0</v>
      </c>
      <c r="BG225" s="193">
        <f>IF(N225="zákl. přenesená",J225,0)</f>
        <v>0</v>
      </c>
      <c r="BH225" s="193">
        <f>IF(N225="sníž. přenesená",J225,0)</f>
        <v>0</v>
      </c>
      <c r="BI225" s="193">
        <f>IF(N225="nulová",J225,0)</f>
        <v>0</v>
      </c>
      <c r="BJ225" s="25" t="s">
        <v>84</v>
      </c>
      <c r="BK225" s="193">
        <f>ROUND(I225*H225,2)</f>
        <v>0</v>
      </c>
      <c r="BL225" s="25" t="s">
        <v>302</v>
      </c>
      <c r="BM225" s="25" t="s">
        <v>1968</v>
      </c>
    </row>
    <row r="226" spans="2:65" s="1" customFormat="1" ht="13.5">
      <c r="B226" s="42"/>
      <c r="D226" s="194" t="s">
        <v>156</v>
      </c>
      <c r="F226" s="195" t="s">
        <v>1969</v>
      </c>
      <c r="I226" s="196"/>
      <c r="L226" s="42"/>
      <c r="M226" s="197"/>
      <c r="N226" s="43"/>
      <c r="O226" s="43"/>
      <c r="P226" s="43"/>
      <c r="Q226" s="43"/>
      <c r="R226" s="43"/>
      <c r="S226" s="43"/>
      <c r="T226" s="71"/>
      <c r="AT226" s="25" t="s">
        <v>156</v>
      </c>
      <c r="AU226" s="25" t="s">
        <v>89</v>
      </c>
    </row>
    <row r="227" spans="2:65" s="1" customFormat="1" ht="16.5" customHeight="1">
      <c r="B227" s="181"/>
      <c r="C227" s="224" t="s">
        <v>944</v>
      </c>
      <c r="D227" s="224" t="s">
        <v>503</v>
      </c>
      <c r="E227" s="225" t="s">
        <v>1970</v>
      </c>
      <c r="F227" s="226" t="s">
        <v>1971</v>
      </c>
      <c r="G227" s="227" t="s">
        <v>373</v>
      </c>
      <c r="H227" s="228">
        <v>1</v>
      </c>
      <c r="I227" s="229"/>
      <c r="J227" s="230">
        <f>ROUND(I227*H227,2)</f>
        <v>0</v>
      </c>
      <c r="K227" s="226" t="s">
        <v>5</v>
      </c>
      <c r="L227" s="231"/>
      <c r="M227" s="232" t="s">
        <v>5</v>
      </c>
      <c r="N227" s="233" t="s">
        <v>48</v>
      </c>
      <c r="O227" s="43"/>
      <c r="P227" s="191">
        <f>O227*H227</f>
        <v>0</v>
      </c>
      <c r="Q227" s="191">
        <v>4.6999999999999999E-4</v>
      </c>
      <c r="R227" s="191">
        <f>Q227*H227</f>
        <v>4.6999999999999999E-4</v>
      </c>
      <c r="S227" s="191">
        <v>0</v>
      </c>
      <c r="T227" s="192">
        <f>S227*H227</f>
        <v>0</v>
      </c>
      <c r="AR227" s="25" t="s">
        <v>429</v>
      </c>
      <c r="AT227" s="25" t="s">
        <v>503</v>
      </c>
      <c r="AU227" s="25" t="s">
        <v>89</v>
      </c>
      <c r="AY227" s="25" t="s">
        <v>149</v>
      </c>
      <c r="BE227" s="193">
        <f>IF(N227="základní",J227,0)</f>
        <v>0</v>
      </c>
      <c r="BF227" s="193">
        <f>IF(N227="snížená",J227,0)</f>
        <v>0</v>
      </c>
      <c r="BG227" s="193">
        <f>IF(N227="zákl. přenesená",J227,0)</f>
        <v>0</v>
      </c>
      <c r="BH227" s="193">
        <f>IF(N227="sníž. přenesená",J227,0)</f>
        <v>0</v>
      </c>
      <c r="BI227" s="193">
        <f>IF(N227="nulová",J227,0)</f>
        <v>0</v>
      </c>
      <c r="BJ227" s="25" t="s">
        <v>84</v>
      </c>
      <c r="BK227" s="193">
        <f>ROUND(I227*H227,2)</f>
        <v>0</v>
      </c>
      <c r="BL227" s="25" t="s">
        <v>302</v>
      </c>
      <c r="BM227" s="25" t="s">
        <v>1972</v>
      </c>
    </row>
    <row r="228" spans="2:65" s="1" customFormat="1" ht="13.5">
      <c r="B228" s="42"/>
      <c r="D228" s="194" t="s">
        <v>156</v>
      </c>
      <c r="F228" s="195" t="s">
        <v>1971</v>
      </c>
      <c r="I228" s="196"/>
      <c r="L228" s="42"/>
      <c r="M228" s="197"/>
      <c r="N228" s="43"/>
      <c r="O228" s="43"/>
      <c r="P228" s="43"/>
      <c r="Q228" s="43"/>
      <c r="R228" s="43"/>
      <c r="S228" s="43"/>
      <c r="T228" s="71"/>
      <c r="AT228" s="25" t="s">
        <v>156</v>
      </c>
      <c r="AU228" s="25" t="s">
        <v>89</v>
      </c>
    </row>
    <row r="229" spans="2:65" s="1" customFormat="1" ht="16.5" customHeight="1">
      <c r="B229" s="181"/>
      <c r="C229" s="182" t="s">
        <v>948</v>
      </c>
      <c r="D229" s="182" t="s">
        <v>151</v>
      </c>
      <c r="E229" s="183" t="s">
        <v>1973</v>
      </c>
      <c r="F229" s="184" t="s">
        <v>1974</v>
      </c>
      <c r="G229" s="185" t="s">
        <v>373</v>
      </c>
      <c r="H229" s="186">
        <v>4</v>
      </c>
      <c r="I229" s="187"/>
      <c r="J229" s="188">
        <f>ROUND(I229*H229,2)</f>
        <v>0</v>
      </c>
      <c r="K229" s="184" t="s">
        <v>220</v>
      </c>
      <c r="L229" s="42"/>
      <c r="M229" s="189" t="s">
        <v>5</v>
      </c>
      <c r="N229" s="190" t="s">
        <v>48</v>
      </c>
      <c r="O229" s="43"/>
      <c r="P229" s="191">
        <f>O229*H229</f>
        <v>0</v>
      </c>
      <c r="Q229" s="191">
        <v>0</v>
      </c>
      <c r="R229" s="191">
        <f>Q229*H229</f>
        <v>0</v>
      </c>
      <c r="S229" s="191">
        <v>0</v>
      </c>
      <c r="T229" s="192">
        <f>S229*H229</f>
        <v>0</v>
      </c>
      <c r="AR229" s="25" t="s">
        <v>302</v>
      </c>
      <c r="AT229" s="25" t="s">
        <v>151</v>
      </c>
      <c r="AU229" s="25" t="s">
        <v>89</v>
      </c>
      <c r="AY229" s="25" t="s">
        <v>149</v>
      </c>
      <c r="BE229" s="193">
        <f>IF(N229="základní",J229,0)</f>
        <v>0</v>
      </c>
      <c r="BF229" s="193">
        <f>IF(N229="snížená",J229,0)</f>
        <v>0</v>
      </c>
      <c r="BG229" s="193">
        <f>IF(N229="zákl. přenesená",J229,0)</f>
        <v>0</v>
      </c>
      <c r="BH229" s="193">
        <f>IF(N229="sníž. přenesená",J229,0)</f>
        <v>0</v>
      </c>
      <c r="BI229" s="193">
        <f>IF(N229="nulová",J229,0)</f>
        <v>0</v>
      </c>
      <c r="BJ229" s="25" t="s">
        <v>84</v>
      </c>
      <c r="BK229" s="193">
        <f>ROUND(I229*H229,2)</f>
        <v>0</v>
      </c>
      <c r="BL229" s="25" t="s">
        <v>302</v>
      </c>
      <c r="BM229" s="25" t="s">
        <v>1975</v>
      </c>
    </row>
    <row r="230" spans="2:65" s="1" customFormat="1" ht="27">
      <c r="B230" s="42"/>
      <c r="D230" s="194" t="s">
        <v>156</v>
      </c>
      <c r="F230" s="195" t="s">
        <v>1976</v>
      </c>
      <c r="I230" s="196"/>
      <c r="L230" s="42"/>
      <c r="M230" s="197"/>
      <c r="N230" s="43"/>
      <c r="O230" s="43"/>
      <c r="P230" s="43"/>
      <c r="Q230" s="43"/>
      <c r="R230" s="43"/>
      <c r="S230" s="43"/>
      <c r="T230" s="71"/>
      <c r="AT230" s="25" t="s">
        <v>156</v>
      </c>
      <c r="AU230" s="25" t="s">
        <v>89</v>
      </c>
    </row>
    <row r="231" spans="2:65" s="1" customFormat="1" ht="16.5" customHeight="1">
      <c r="B231" s="181"/>
      <c r="C231" s="224" t="s">
        <v>953</v>
      </c>
      <c r="D231" s="224" t="s">
        <v>503</v>
      </c>
      <c r="E231" s="225" t="s">
        <v>1977</v>
      </c>
      <c r="F231" s="226" t="s">
        <v>1978</v>
      </c>
      <c r="G231" s="227" t="s">
        <v>373</v>
      </c>
      <c r="H231" s="228">
        <v>4</v>
      </c>
      <c r="I231" s="229"/>
      <c r="J231" s="230">
        <f>ROUND(I231*H231,2)</f>
        <v>0</v>
      </c>
      <c r="K231" s="226" t="s">
        <v>5</v>
      </c>
      <c r="L231" s="231"/>
      <c r="M231" s="232" t="s">
        <v>5</v>
      </c>
      <c r="N231" s="233" t="s">
        <v>48</v>
      </c>
      <c r="O231" s="43"/>
      <c r="P231" s="191">
        <f>O231*H231</f>
        <v>0</v>
      </c>
      <c r="Q231" s="191">
        <v>5.0000000000000002E-5</v>
      </c>
      <c r="R231" s="191">
        <f>Q231*H231</f>
        <v>2.0000000000000001E-4</v>
      </c>
      <c r="S231" s="191">
        <v>0</v>
      </c>
      <c r="T231" s="192">
        <f>S231*H231</f>
        <v>0</v>
      </c>
      <c r="AR231" s="25" t="s">
        <v>429</v>
      </c>
      <c r="AT231" s="25" t="s">
        <v>503</v>
      </c>
      <c r="AU231" s="25" t="s">
        <v>89</v>
      </c>
      <c r="AY231" s="25" t="s">
        <v>149</v>
      </c>
      <c r="BE231" s="193">
        <f>IF(N231="základní",J231,0)</f>
        <v>0</v>
      </c>
      <c r="BF231" s="193">
        <f>IF(N231="snížená",J231,0)</f>
        <v>0</v>
      </c>
      <c r="BG231" s="193">
        <f>IF(N231="zákl. přenesená",J231,0)</f>
        <v>0</v>
      </c>
      <c r="BH231" s="193">
        <f>IF(N231="sníž. přenesená",J231,0)</f>
        <v>0</v>
      </c>
      <c r="BI231" s="193">
        <f>IF(N231="nulová",J231,0)</f>
        <v>0</v>
      </c>
      <c r="BJ231" s="25" t="s">
        <v>84</v>
      </c>
      <c r="BK231" s="193">
        <f>ROUND(I231*H231,2)</f>
        <v>0</v>
      </c>
      <c r="BL231" s="25" t="s">
        <v>302</v>
      </c>
      <c r="BM231" s="25" t="s">
        <v>1979</v>
      </c>
    </row>
    <row r="232" spans="2:65" s="1" customFormat="1" ht="16.5" customHeight="1">
      <c r="B232" s="181"/>
      <c r="C232" s="182" t="s">
        <v>957</v>
      </c>
      <c r="D232" s="182" t="s">
        <v>151</v>
      </c>
      <c r="E232" s="183" t="s">
        <v>1980</v>
      </c>
      <c r="F232" s="184" t="s">
        <v>1981</v>
      </c>
      <c r="G232" s="185" t="s">
        <v>373</v>
      </c>
      <c r="H232" s="186">
        <v>6</v>
      </c>
      <c r="I232" s="187"/>
      <c r="J232" s="188">
        <f>ROUND(I232*H232,2)</f>
        <v>0</v>
      </c>
      <c r="K232" s="184" t="s">
        <v>220</v>
      </c>
      <c r="L232" s="42"/>
      <c r="M232" s="189" t="s">
        <v>5</v>
      </c>
      <c r="N232" s="190" t="s">
        <v>48</v>
      </c>
      <c r="O232" s="43"/>
      <c r="P232" s="191">
        <f>O232*H232</f>
        <v>0</v>
      </c>
      <c r="Q232" s="191">
        <v>0</v>
      </c>
      <c r="R232" s="191">
        <f>Q232*H232</f>
        <v>0</v>
      </c>
      <c r="S232" s="191">
        <v>0</v>
      </c>
      <c r="T232" s="192">
        <f>S232*H232</f>
        <v>0</v>
      </c>
      <c r="AR232" s="25" t="s">
        <v>302</v>
      </c>
      <c r="AT232" s="25" t="s">
        <v>151</v>
      </c>
      <c r="AU232" s="25" t="s">
        <v>89</v>
      </c>
      <c r="AY232" s="25" t="s">
        <v>149</v>
      </c>
      <c r="BE232" s="193">
        <f>IF(N232="základní",J232,0)</f>
        <v>0</v>
      </c>
      <c r="BF232" s="193">
        <f>IF(N232="snížená",J232,0)</f>
        <v>0</v>
      </c>
      <c r="BG232" s="193">
        <f>IF(N232="zákl. přenesená",J232,0)</f>
        <v>0</v>
      </c>
      <c r="BH232" s="193">
        <f>IF(N232="sníž. přenesená",J232,0)</f>
        <v>0</v>
      </c>
      <c r="BI232" s="193">
        <f>IF(N232="nulová",J232,0)</f>
        <v>0</v>
      </c>
      <c r="BJ232" s="25" t="s">
        <v>84</v>
      </c>
      <c r="BK232" s="193">
        <f>ROUND(I232*H232,2)</f>
        <v>0</v>
      </c>
      <c r="BL232" s="25" t="s">
        <v>302</v>
      </c>
      <c r="BM232" s="25" t="s">
        <v>1982</v>
      </c>
    </row>
    <row r="233" spans="2:65" s="1" customFormat="1" ht="13.5">
      <c r="B233" s="42"/>
      <c r="D233" s="194" t="s">
        <v>156</v>
      </c>
      <c r="F233" s="195" t="s">
        <v>1983</v>
      </c>
      <c r="I233" s="196"/>
      <c r="L233" s="42"/>
      <c r="M233" s="197"/>
      <c r="N233" s="43"/>
      <c r="O233" s="43"/>
      <c r="P233" s="43"/>
      <c r="Q233" s="43"/>
      <c r="R233" s="43"/>
      <c r="S233" s="43"/>
      <c r="T233" s="71"/>
      <c r="AT233" s="25" t="s">
        <v>156</v>
      </c>
      <c r="AU233" s="25" t="s">
        <v>89</v>
      </c>
    </row>
    <row r="234" spans="2:65" s="1" customFormat="1" ht="16.5" customHeight="1">
      <c r="B234" s="181"/>
      <c r="C234" s="224" t="s">
        <v>961</v>
      </c>
      <c r="D234" s="224" t="s">
        <v>503</v>
      </c>
      <c r="E234" s="225" t="s">
        <v>1984</v>
      </c>
      <c r="F234" s="226" t="s">
        <v>1985</v>
      </c>
      <c r="G234" s="227" t="s">
        <v>373</v>
      </c>
      <c r="H234" s="228">
        <v>6</v>
      </c>
      <c r="I234" s="229"/>
      <c r="J234" s="230">
        <f>ROUND(I234*H234,2)</f>
        <v>0</v>
      </c>
      <c r="K234" s="226" t="s">
        <v>220</v>
      </c>
      <c r="L234" s="231"/>
      <c r="M234" s="232" t="s">
        <v>5</v>
      </c>
      <c r="N234" s="233" t="s">
        <v>48</v>
      </c>
      <c r="O234" s="43"/>
      <c r="P234" s="191">
        <f>O234*H234</f>
        <v>0</v>
      </c>
      <c r="Q234" s="191">
        <v>1.6000000000000001E-4</v>
      </c>
      <c r="R234" s="191">
        <f>Q234*H234</f>
        <v>9.6000000000000013E-4</v>
      </c>
      <c r="S234" s="191">
        <v>0</v>
      </c>
      <c r="T234" s="192">
        <f>S234*H234</f>
        <v>0</v>
      </c>
      <c r="AR234" s="25" t="s">
        <v>429</v>
      </c>
      <c r="AT234" s="25" t="s">
        <v>503</v>
      </c>
      <c r="AU234" s="25" t="s">
        <v>89</v>
      </c>
      <c r="AY234" s="25" t="s">
        <v>149</v>
      </c>
      <c r="BE234" s="193">
        <f>IF(N234="základní",J234,0)</f>
        <v>0</v>
      </c>
      <c r="BF234" s="193">
        <f>IF(N234="snížená",J234,0)</f>
        <v>0</v>
      </c>
      <c r="BG234" s="193">
        <f>IF(N234="zákl. přenesená",J234,0)</f>
        <v>0</v>
      </c>
      <c r="BH234" s="193">
        <f>IF(N234="sníž. přenesená",J234,0)</f>
        <v>0</v>
      </c>
      <c r="BI234" s="193">
        <f>IF(N234="nulová",J234,0)</f>
        <v>0</v>
      </c>
      <c r="BJ234" s="25" t="s">
        <v>84</v>
      </c>
      <c r="BK234" s="193">
        <f>ROUND(I234*H234,2)</f>
        <v>0</v>
      </c>
      <c r="BL234" s="25" t="s">
        <v>302</v>
      </c>
      <c r="BM234" s="25" t="s">
        <v>1986</v>
      </c>
    </row>
    <row r="235" spans="2:65" s="1" customFormat="1" ht="13.5">
      <c r="B235" s="42"/>
      <c r="D235" s="194" t="s">
        <v>156</v>
      </c>
      <c r="F235" s="195" t="s">
        <v>1985</v>
      </c>
      <c r="I235" s="196"/>
      <c r="L235" s="42"/>
      <c r="M235" s="197"/>
      <c r="N235" s="43"/>
      <c r="O235" s="43"/>
      <c r="P235" s="43"/>
      <c r="Q235" s="43"/>
      <c r="R235" s="43"/>
      <c r="S235" s="43"/>
      <c r="T235" s="71"/>
      <c r="AT235" s="25" t="s">
        <v>156</v>
      </c>
      <c r="AU235" s="25" t="s">
        <v>89</v>
      </c>
    </row>
    <row r="236" spans="2:65" s="1" customFormat="1" ht="16.5" customHeight="1">
      <c r="B236" s="181"/>
      <c r="C236" s="182" t="s">
        <v>965</v>
      </c>
      <c r="D236" s="182" t="s">
        <v>151</v>
      </c>
      <c r="E236" s="183" t="s">
        <v>1987</v>
      </c>
      <c r="F236" s="184" t="s">
        <v>1988</v>
      </c>
      <c r="G236" s="185" t="s">
        <v>373</v>
      </c>
      <c r="H236" s="186">
        <v>2</v>
      </c>
      <c r="I236" s="187"/>
      <c r="J236" s="188">
        <f>ROUND(I236*H236,2)</f>
        <v>0</v>
      </c>
      <c r="K236" s="184" t="s">
        <v>5</v>
      </c>
      <c r="L236" s="42"/>
      <c r="M236" s="189" t="s">
        <v>5</v>
      </c>
      <c r="N236" s="190" t="s">
        <v>48</v>
      </c>
      <c r="O236" s="43"/>
      <c r="P236" s="191">
        <f>O236*H236</f>
        <v>0</v>
      </c>
      <c r="Q236" s="191">
        <v>0</v>
      </c>
      <c r="R236" s="191">
        <f>Q236*H236</f>
        <v>0</v>
      </c>
      <c r="S236" s="191">
        <v>0</v>
      </c>
      <c r="T236" s="192">
        <f>S236*H236</f>
        <v>0</v>
      </c>
      <c r="AR236" s="25" t="s">
        <v>302</v>
      </c>
      <c r="AT236" s="25" t="s">
        <v>151</v>
      </c>
      <c r="AU236" s="25" t="s">
        <v>89</v>
      </c>
      <c r="AY236" s="25" t="s">
        <v>149</v>
      </c>
      <c r="BE236" s="193">
        <f>IF(N236="základní",J236,0)</f>
        <v>0</v>
      </c>
      <c r="BF236" s="193">
        <f>IF(N236="snížená",J236,0)</f>
        <v>0</v>
      </c>
      <c r="BG236" s="193">
        <f>IF(N236="zákl. přenesená",J236,0)</f>
        <v>0</v>
      </c>
      <c r="BH236" s="193">
        <f>IF(N236="sníž. přenesená",J236,0)</f>
        <v>0</v>
      </c>
      <c r="BI236" s="193">
        <f>IF(N236="nulová",J236,0)</f>
        <v>0</v>
      </c>
      <c r="BJ236" s="25" t="s">
        <v>84</v>
      </c>
      <c r="BK236" s="193">
        <f>ROUND(I236*H236,2)</f>
        <v>0</v>
      </c>
      <c r="BL236" s="25" t="s">
        <v>302</v>
      </c>
      <c r="BM236" s="25" t="s">
        <v>1989</v>
      </c>
    </row>
    <row r="237" spans="2:65" s="1" customFormat="1" ht="13.5">
      <c r="B237" s="42"/>
      <c r="D237" s="194" t="s">
        <v>156</v>
      </c>
      <c r="F237" s="195" t="s">
        <v>1990</v>
      </c>
      <c r="I237" s="196"/>
      <c r="L237" s="42"/>
      <c r="M237" s="197"/>
      <c r="N237" s="43"/>
      <c r="O237" s="43"/>
      <c r="P237" s="43"/>
      <c r="Q237" s="43"/>
      <c r="R237" s="43"/>
      <c r="S237" s="43"/>
      <c r="T237" s="71"/>
      <c r="AT237" s="25" t="s">
        <v>156</v>
      </c>
      <c r="AU237" s="25" t="s">
        <v>89</v>
      </c>
    </row>
    <row r="238" spans="2:65" s="1" customFormat="1" ht="16.5" customHeight="1">
      <c r="B238" s="181"/>
      <c r="C238" s="224" t="s">
        <v>970</v>
      </c>
      <c r="D238" s="224" t="s">
        <v>503</v>
      </c>
      <c r="E238" s="225" t="s">
        <v>1991</v>
      </c>
      <c r="F238" s="226" t="s">
        <v>1992</v>
      </c>
      <c r="G238" s="227" t="s">
        <v>373</v>
      </c>
      <c r="H238" s="228">
        <v>2</v>
      </c>
      <c r="I238" s="229"/>
      <c r="J238" s="230">
        <f>ROUND(I238*H238,2)</f>
        <v>0</v>
      </c>
      <c r="K238" s="226" t="s">
        <v>5</v>
      </c>
      <c r="L238" s="231"/>
      <c r="M238" s="232" t="s">
        <v>5</v>
      </c>
      <c r="N238" s="233" t="s">
        <v>48</v>
      </c>
      <c r="O238" s="43"/>
      <c r="P238" s="191">
        <f>O238*H238</f>
        <v>0</v>
      </c>
      <c r="Q238" s="191">
        <v>5.0000000000000002E-5</v>
      </c>
      <c r="R238" s="191">
        <f>Q238*H238</f>
        <v>1E-4</v>
      </c>
      <c r="S238" s="191">
        <v>0</v>
      </c>
      <c r="T238" s="192">
        <f>S238*H238</f>
        <v>0</v>
      </c>
      <c r="AR238" s="25" t="s">
        <v>429</v>
      </c>
      <c r="AT238" s="25" t="s">
        <v>503</v>
      </c>
      <c r="AU238" s="25" t="s">
        <v>89</v>
      </c>
      <c r="AY238" s="25" t="s">
        <v>149</v>
      </c>
      <c r="BE238" s="193">
        <f>IF(N238="základní",J238,0)</f>
        <v>0</v>
      </c>
      <c r="BF238" s="193">
        <f>IF(N238="snížená",J238,0)</f>
        <v>0</v>
      </c>
      <c r="BG238" s="193">
        <f>IF(N238="zákl. přenesená",J238,0)</f>
        <v>0</v>
      </c>
      <c r="BH238" s="193">
        <f>IF(N238="sníž. přenesená",J238,0)</f>
        <v>0</v>
      </c>
      <c r="BI238" s="193">
        <f>IF(N238="nulová",J238,0)</f>
        <v>0</v>
      </c>
      <c r="BJ238" s="25" t="s">
        <v>84</v>
      </c>
      <c r="BK238" s="193">
        <f>ROUND(I238*H238,2)</f>
        <v>0</v>
      </c>
      <c r="BL238" s="25" t="s">
        <v>302</v>
      </c>
      <c r="BM238" s="25" t="s">
        <v>1993</v>
      </c>
    </row>
    <row r="239" spans="2:65" s="1" customFormat="1" ht="13.5">
      <c r="B239" s="42"/>
      <c r="D239" s="194" t="s">
        <v>156</v>
      </c>
      <c r="F239" s="195" t="s">
        <v>1994</v>
      </c>
      <c r="I239" s="196"/>
      <c r="L239" s="42"/>
      <c r="M239" s="197"/>
      <c r="N239" s="43"/>
      <c r="O239" s="43"/>
      <c r="P239" s="43"/>
      <c r="Q239" s="43"/>
      <c r="R239" s="43"/>
      <c r="S239" s="43"/>
      <c r="T239" s="71"/>
      <c r="AT239" s="25" t="s">
        <v>156</v>
      </c>
      <c r="AU239" s="25" t="s">
        <v>89</v>
      </c>
    </row>
    <row r="240" spans="2:65" s="1" customFormat="1" ht="16.5" customHeight="1">
      <c r="B240" s="181"/>
      <c r="C240" s="182" t="s">
        <v>974</v>
      </c>
      <c r="D240" s="182" t="s">
        <v>151</v>
      </c>
      <c r="E240" s="183" t="s">
        <v>1995</v>
      </c>
      <c r="F240" s="184" t="s">
        <v>1996</v>
      </c>
      <c r="G240" s="185" t="s">
        <v>373</v>
      </c>
      <c r="H240" s="186">
        <v>7</v>
      </c>
      <c r="I240" s="187"/>
      <c r="J240" s="188">
        <f>ROUND(I240*H240,2)</f>
        <v>0</v>
      </c>
      <c r="K240" s="184" t="s">
        <v>5</v>
      </c>
      <c r="L240" s="42"/>
      <c r="M240" s="189" t="s">
        <v>5</v>
      </c>
      <c r="N240" s="190" t="s">
        <v>48</v>
      </c>
      <c r="O240" s="43"/>
      <c r="P240" s="191">
        <f>O240*H240</f>
        <v>0</v>
      </c>
      <c r="Q240" s="191">
        <v>0</v>
      </c>
      <c r="R240" s="191">
        <f>Q240*H240</f>
        <v>0</v>
      </c>
      <c r="S240" s="191">
        <v>0</v>
      </c>
      <c r="T240" s="192">
        <f>S240*H240</f>
        <v>0</v>
      </c>
      <c r="AR240" s="25" t="s">
        <v>302</v>
      </c>
      <c r="AT240" s="25" t="s">
        <v>151</v>
      </c>
      <c r="AU240" s="25" t="s">
        <v>89</v>
      </c>
      <c r="AY240" s="25" t="s">
        <v>149</v>
      </c>
      <c r="BE240" s="193">
        <f>IF(N240="základní",J240,0)</f>
        <v>0</v>
      </c>
      <c r="BF240" s="193">
        <f>IF(N240="snížená",J240,0)</f>
        <v>0</v>
      </c>
      <c r="BG240" s="193">
        <f>IF(N240="zákl. přenesená",J240,0)</f>
        <v>0</v>
      </c>
      <c r="BH240" s="193">
        <f>IF(N240="sníž. přenesená",J240,0)</f>
        <v>0</v>
      </c>
      <c r="BI240" s="193">
        <f>IF(N240="nulová",J240,0)</f>
        <v>0</v>
      </c>
      <c r="BJ240" s="25" t="s">
        <v>84</v>
      </c>
      <c r="BK240" s="193">
        <f>ROUND(I240*H240,2)</f>
        <v>0</v>
      </c>
      <c r="BL240" s="25" t="s">
        <v>302</v>
      </c>
      <c r="BM240" s="25" t="s">
        <v>1997</v>
      </c>
    </row>
    <row r="241" spans="2:65" s="1" customFormat="1" ht="13.5">
      <c r="B241" s="42"/>
      <c r="D241" s="194" t="s">
        <v>156</v>
      </c>
      <c r="F241" s="195" t="s">
        <v>1996</v>
      </c>
      <c r="I241" s="196"/>
      <c r="L241" s="42"/>
      <c r="M241" s="197"/>
      <c r="N241" s="43"/>
      <c r="O241" s="43"/>
      <c r="P241" s="43"/>
      <c r="Q241" s="43"/>
      <c r="R241" s="43"/>
      <c r="S241" s="43"/>
      <c r="T241" s="71"/>
      <c r="AT241" s="25" t="s">
        <v>156</v>
      </c>
      <c r="AU241" s="25" t="s">
        <v>89</v>
      </c>
    </row>
    <row r="242" spans="2:65" s="1" customFormat="1" ht="16.5" customHeight="1">
      <c r="B242" s="181"/>
      <c r="C242" s="224" t="s">
        <v>979</v>
      </c>
      <c r="D242" s="224" t="s">
        <v>503</v>
      </c>
      <c r="E242" s="225" t="s">
        <v>1998</v>
      </c>
      <c r="F242" s="226" t="s">
        <v>1999</v>
      </c>
      <c r="G242" s="227" t="s">
        <v>373</v>
      </c>
      <c r="H242" s="228">
        <v>7</v>
      </c>
      <c r="I242" s="229"/>
      <c r="J242" s="230">
        <f>ROUND(I242*H242,2)</f>
        <v>0</v>
      </c>
      <c r="K242" s="226" t="s">
        <v>5</v>
      </c>
      <c r="L242" s="231"/>
      <c r="M242" s="232" t="s">
        <v>5</v>
      </c>
      <c r="N242" s="233" t="s">
        <v>48</v>
      </c>
      <c r="O242" s="43"/>
      <c r="P242" s="191">
        <f>O242*H242</f>
        <v>0</v>
      </c>
      <c r="Q242" s="191">
        <v>0</v>
      </c>
      <c r="R242" s="191">
        <f>Q242*H242</f>
        <v>0</v>
      </c>
      <c r="S242" s="191">
        <v>0</v>
      </c>
      <c r="T242" s="192">
        <f>S242*H242</f>
        <v>0</v>
      </c>
      <c r="AR242" s="25" t="s">
        <v>429</v>
      </c>
      <c r="AT242" s="25" t="s">
        <v>503</v>
      </c>
      <c r="AU242" s="25" t="s">
        <v>89</v>
      </c>
      <c r="AY242" s="25" t="s">
        <v>149</v>
      </c>
      <c r="BE242" s="193">
        <f>IF(N242="základní",J242,0)</f>
        <v>0</v>
      </c>
      <c r="BF242" s="193">
        <f>IF(N242="snížená",J242,0)</f>
        <v>0</v>
      </c>
      <c r="BG242" s="193">
        <f>IF(N242="zákl. přenesená",J242,0)</f>
        <v>0</v>
      </c>
      <c r="BH242" s="193">
        <f>IF(N242="sníž. přenesená",J242,0)</f>
        <v>0</v>
      </c>
      <c r="BI242" s="193">
        <f>IF(N242="nulová",J242,0)</f>
        <v>0</v>
      </c>
      <c r="BJ242" s="25" t="s">
        <v>84</v>
      </c>
      <c r="BK242" s="193">
        <f>ROUND(I242*H242,2)</f>
        <v>0</v>
      </c>
      <c r="BL242" s="25" t="s">
        <v>302</v>
      </c>
      <c r="BM242" s="25" t="s">
        <v>2000</v>
      </c>
    </row>
    <row r="243" spans="2:65" s="1" customFormat="1" ht="27">
      <c r="B243" s="42"/>
      <c r="D243" s="194" t="s">
        <v>156</v>
      </c>
      <c r="F243" s="195" t="s">
        <v>2001</v>
      </c>
      <c r="I243" s="196"/>
      <c r="L243" s="42"/>
      <c r="M243" s="197"/>
      <c r="N243" s="43"/>
      <c r="O243" s="43"/>
      <c r="P243" s="43"/>
      <c r="Q243" s="43"/>
      <c r="R243" s="43"/>
      <c r="S243" s="43"/>
      <c r="T243" s="71"/>
      <c r="AT243" s="25" t="s">
        <v>156</v>
      </c>
      <c r="AU243" s="25" t="s">
        <v>89</v>
      </c>
    </row>
    <row r="244" spans="2:65" s="13" customFormat="1" ht="13.5">
      <c r="B244" s="208"/>
      <c r="D244" s="194" t="s">
        <v>223</v>
      </c>
      <c r="E244" s="209" t="s">
        <v>5</v>
      </c>
      <c r="F244" s="210" t="s">
        <v>2002</v>
      </c>
      <c r="H244" s="211">
        <v>7</v>
      </c>
      <c r="I244" s="212"/>
      <c r="L244" s="208"/>
      <c r="M244" s="213"/>
      <c r="N244" s="214"/>
      <c r="O244" s="214"/>
      <c r="P244" s="214"/>
      <c r="Q244" s="214"/>
      <c r="R244" s="214"/>
      <c r="S244" s="214"/>
      <c r="T244" s="215"/>
      <c r="AT244" s="209" t="s">
        <v>223</v>
      </c>
      <c r="AU244" s="209" t="s">
        <v>89</v>
      </c>
      <c r="AV244" s="13" t="s">
        <v>89</v>
      </c>
      <c r="AW244" s="13" t="s">
        <v>40</v>
      </c>
      <c r="AX244" s="13" t="s">
        <v>77</v>
      </c>
      <c r="AY244" s="209" t="s">
        <v>149</v>
      </c>
    </row>
    <row r="245" spans="2:65" s="1" customFormat="1" ht="16.5" customHeight="1">
      <c r="B245" s="181"/>
      <c r="C245" s="182" t="s">
        <v>986</v>
      </c>
      <c r="D245" s="182" t="s">
        <v>151</v>
      </c>
      <c r="E245" s="183" t="s">
        <v>2003</v>
      </c>
      <c r="F245" s="184" t="s">
        <v>2004</v>
      </c>
      <c r="G245" s="185" t="s">
        <v>194</v>
      </c>
      <c r="H245" s="186">
        <v>1</v>
      </c>
      <c r="I245" s="187"/>
      <c r="J245" s="188">
        <f>ROUND(I245*H245,2)</f>
        <v>0</v>
      </c>
      <c r="K245" s="184" t="s">
        <v>5</v>
      </c>
      <c r="L245" s="42"/>
      <c r="M245" s="189" t="s">
        <v>5</v>
      </c>
      <c r="N245" s="190" t="s">
        <v>48</v>
      </c>
      <c r="O245" s="43"/>
      <c r="P245" s="191">
        <f>O245*H245</f>
        <v>0</v>
      </c>
      <c r="Q245" s="191">
        <v>0</v>
      </c>
      <c r="R245" s="191">
        <f>Q245*H245</f>
        <v>0</v>
      </c>
      <c r="S245" s="191">
        <v>0</v>
      </c>
      <c r="T245" s="192">
        <f>S245*H245</f>
        <v>0</v>
      </c>
      <c r="AR245" s="25" t="s">
        <v>302</v>
      </c>
      <c r="AT245" s="25" t="s">
        <v>151</v>
      </c>
      <c r="AU245" s="25" t="s">
        <v>89</v>
      </c>
      <c r="AY245" s="25" t="s">
        <v>149</v>
      </c>
      <c r="BE245" s="193">
        <f>IF(N245="základní",J245,0)</f>
        <v>0</v>
      </c>
      <c r="BF245" s="193">
        <f>IF(N245="snížená",J245,0)</f>
        <v>0</v>
      </c>
      <c r="BG245" s="193">
        <f>IF(N245="zákl. přenesená",J245,0)</f>
        <v>0</v>
      </c>
      <c r="BH245" s="193">
        <f>IF(N245="sníž. přenesená",J245,0)</f>
        <v>0</v>
      </c>
      <c r="BI245" s="193">
        <f>IF(N245="nulová",J245,0)</f>
        <v>0</v>
      </c>
      <c r="BJ245" s="25" t="s">
        <v>84</v>
      </c>
      <c r="BK245" s="193">
        <f>ROUND(I245*H245,2)</f>
        <v>0</v>
      </c>
      <c r="BL245" s="25" t="s">
        <v>302</v>
      </c>
      <c r="BM245" s="25" t="s">
        <v>2005</v>
      </c>
    </row>
    <row r="246" spans="2:65" s="1" customFormat="1" ht="27">
      <c r="B246" s="42"/>
      <c r="D246" s="194" t="s">
        <v>156</v>
      </c>
      <c r="F246" s="195" t="s">
        <v>2006</v>
      </c>
      <c r="I246" s="196"/>
      <c r="L246" s="42"/>
      <c r="M246" s="197"/>
      <c r="N246" s="43"/>
      <c r="O246" s="43"/>
      <c r="P246" s="43"/>
      <c r="Q246" s="43"/>
      <c r="R246" s="43"/>
      <c r="S246" s="43"/>
      <c r="T246" s="71"/>
      <c r="AT246" s="25" t="s">
        <v>156</v>
      </c>
      <c r="AU246" s="25" t="s">
        <v>89</v>
      </c>
    </row>
    <row r="247" spans="2:65" s="1" customFormat="1" ht="16.5" customHeight="1">
      <c r="B247" s="181"/>
      <c r="C247" s="182" t="s">
        <v>992</v>
      </c>
      <c r="D247" s="182" t="s">
        <v>151</v>
      </c>
      <c r="E247" s="183" t="s">
        <v>2007</v>
      </c>
      <c r="F247" s="184" t="s">
        <v>2008</v>
      </c>
      <c r="G247" s="185" t="s">
        <v>194</v>
      </c>
      <c r="H247" s="186">
        <v>1</v>
      </c>
      <c r="I247" s="187"/>
      <c r="J247" s="188">
        <f>ROUND(I247*H247,2)</f>
        <v>0</v>
      </c>
      <c r="K247" s="184" t="s">
        <v>5</v>
      </c>
      <c r="L247" s="42"/>
      <c r="M247" s="189" t="s">
        <v>5</v>
      </c>
      <c r="N247" s="190" t="s">
        <v>48</v>
      </c>
      <c r="O247" s="43"/>
      <c r="P247" s="191">
        <f>O247*H247</f>
        <v>0</v>
      </c>
      <c r="Q247" s="191">
        <v>0</v>
      </c>
      <c r="R247" s="191">
        <f>Q247*H247</f>
        <v>0</v>
      </c>
      <c r="S247" s="191">
        <v>0</v>
      </c>
      <c r="T247" s="192">
        <f>S247*H247</f>
        <v>0</v>
      </c>
      <c r="AR247" s="25" t="s">
        <v>302</v>
      </c>
      <c r="AT247" s="25" t="s">
        <v>151</v>
      </c>
      <c r="AU247" s="25" t="s">
        <v>89</v>
      </c>
      <c r="AY247" s="25" t="s">
        <v>149</v>
      </c>
      <c r="BE247" s="193">
        <f>IF(N247="základní",J247,0)</f>
        <v>0</v>
      </c>
      <c r="BF247" s="193">
        <f>IF(N247="snížená",J247,0)</f>
        <v>0</v>
      </c>
      <c r="BG247" s="193">
        <f>IF(N247="zákl. přenesená",J247,0)</f>
        <v>0</v>
      </c>
      <c r="BH247" s="193">
        <f>IF(N247="sníž. přenesená",J247,0)</f>
        <v>0</v>
      </c>
      <c r="BI247" s="193">
        <f>IF(N247="nulová",J247,0)</f>
        <v>0</v>
      </c>
      <c r="BJ247" s="25" t="s">
        <v>84</v>
      </c>
      <c r="BK247" s="193">
        <f>ROUND(I247*H247,2)</f>
        <v>0</v>
      </c>
      <c r="BL247" s="25" t="s">
        <v>302</v>
      </c>
      <c r="BM247" s="25" t="s">
        <v>2009</v>
      </c>
    </row>
    <row r="248" spans="2:65" s="1" customFormat="1" ht="13.5">
      <c r="B248" s="42"/>
      <c r="D248" s="194" t="s">
        <v>156</v>
      </c>
      <c r="F248" s="195" t="s">
        <v>2008</v>
      </c>
      <c r="I248" s="196"/>
      <c r="L248" s="42"/>
      <c r="M248" s="197"/>
      <c r="N248" s="43"/>
      <c r="O248" s="43"/>
      <c r="P248" s="43"/>
      <c r="Q248" s="43"/>
      <c r="R248" s="43"/>
      <c r="S248" s="43"/>
      <c r="T248" s="71"/>
      <c r="AT248" s="25" t="s">
        <v>156</v>
      </c>
      <c r="AU248" s="25" t="s">
        <v>89</v>
      </c>
    </row>
    <row r="249" spans="2:65" s="1" customFormat="1" ht="16.5" customHeight="1">
      <c r="B249" s="181"/>
      <c r="C249" s="182" t="s">
        <v>998</v>
      </c>
      <c r="D249" s="182" t="s">
        <v>151</v>
      </c>
      <c r="E249" s="183" t="s">
        <v>2010</v>
      </c>
      <c r="F249" s="184" t="s">
        <v>2011</v>
      </c>
      <c r="G249" s="185" t="s">
        <v>154</v>
      </c>
      <c r="H249" s="186">
        <v>1</v>
      </c>
      <c r="I249" s="187"/>
      <c r="J249" s="188">
        <f>ROUND(I249*H249,2)</f>
        <v>0</v>
      </c>
      <c r="K249" s="184" t="s">
        <v>5</v>
      </c>
      <c r="L249" s="42"/>
      <c r="M249" s="189" t="s">
        <v>5</v>
      </c>
      <c r="N249" s="190" t="s">
        <v>48</v>
      </c>
      <c r="O249" s="43"/>
      <c r="P249" s="191">
        <f>O249*H249</f>
        <v>0</v>
      </c>
      <c r="Q249" s="191">
        <v>0</v>
      </c>
      <c r="R249" s="191">
        <f>Q249*H249</f>
        <v>0</v>
      </c>
      <c r="S249" s="191">
        <v>0</v>
      </c>
      <c r="T249" s="192">
        <f>S249*H249</f>
        <v>0</v>
      </c>
      <c r="AR249" s="25" t="s">
        <v>302</v>
      </c>
      <c r="AT249" s="25" t="s">
        <v>151</v>
      </c>
      <c r="AU249" s="25" t="s">
        <v>89</v>
      </c>
      <c r="AY249" s="25" t="s">
        <v>149</v>
      </c>
      <c r="BE249" s="193">
        <f>IF(N249="základní",J249,0)</f>
        <v>0</v>
      </c>
      <c r="BF249" s="193">
        <f>IF(N249="snížená",J249,0)</f>
        <v>0</v>
      </c>
      <c r="BG249" s="193">
        <f>IF(N249="zákl. přenesená",J249,0)</f>
        <v>0</v>
      </c>
      <c r="BH249" s="193">
        <f>IF(N249="sníž. přenesená",J249,0)</f>
        <v>0</v>
      </c>
      <c r="BI249" s="193">
        <f>IF(N249="nulová",J249,0)</f>
        <v>0</v>
      </c>
      <c r="BJ249" s="25" t="s">
        <v>84</v>
      </c>
      <c r="BK249" s="193">
        <f>ROUND(I249*H249,2)</f>
        <v>0</v>
      </c>
      <c r="BL249" s="25" t="s">
        <v>302</v>
      </c>
      <c r="BM249" s="25" t="s">
        <v>2012</v>
      </c>
    </row>
    <row r="250" spans="2:65" s="1" customFormat="1" ht="13.5">
      <c r="B250" s="42"/>
      <c r="D250" s="194" t="s">
        <v>156</v>
      </c>
      <c r="F250" s="195" t="s">
        <v>2011</v>
      </c>
      <c r="I250" s="196"/>
      <c r="L250" s="42"/>
      <c r="M250" s="197"/>
      <c r="N250" s="43"/>
      <c r="O250" s="43"/>
      <c r="P250" s="43"/>
      <c r="Q250" s="43"/>
      <c r="R250" s="43"/>
      <c r="S250" s="43"/>
      <c r="T250" s="71"/>
      <c r="AT250" s="25" t="s">
        <v>156</v>
      </c>
      <c r="AU250" s="25" t="s">
        <v>89</v>
      </c>
    </row>
    <row r="251" spans="2:65" s="1" customFormat="1" ht="16.5" customHeight="1">
      <c r="B251" s="181"/>
      <c r="C251" s="182" t="s">
        <v>1004</v>
      </c>
      <c r="D251" s="182" t="s">
        <v>151</v>
      </c>
      <c r="E251" s="183" t="s">
        <v>2013</v>
      </c>
      <c r="F251" s="184" t="s">
        <v>2014</v>
      </c>
      <c r="G251" s="185" t="s">
        <v>373</v>
      </c>
      <c r="H251" s="186">
        <v>2</v>
      </c>
      <c r="I251" s="187"/>
      <c r="J251" s="188">
        <f>ROUND(I251*H251,2)</f>
        <v>0</v>
      </c>
      <c r="K251" s="184" t="s">
        <v>220</v>
      </c>
      <c r="L251" s="42"/>
      <c r="M251" s="189" t="s">
        <v>5</v>
      </c>
      <c r="N251" s="190" t="s">
        <v>48</v>
      </c>
      <c r="O251" s="43"/>
      <c r="P251" s="191">
        <f>O251*H251</f>
        <v>0</v>
      </c>
      <c r="Q251" s="191">
        <v>0</v>
      </c>
      <c r="R251" s="191">
        <f>Q251*H251</f>
        <v>0</v>
      </c>
      <c r="S251" s="191">
        <v>0</v>
      </c>
      <c r="T251" s="192">
        <f>S251*H251</f>
        <v>0</v>
      </c>
      <c r="AR251" s="25" t="s">
        <v>302</v>
      </c>
      <c r="AT251" s="25" t="s">
        <v>151</v>
      </c>
      <c r="AU251" s="25" t="s">
        <v>89</v>
      </c>
      <c r="AY251" s="25" t="s">
        <v>149</v>
      </c>
      <c r="BE251" s="193">
        <f>IF(N251="základní",J251,0)</f>
        <v>0</v>
      </c>
      <c r="BF251" s="193">
        <f>IF(N251="snížená",J251,0)</f>
        <v>0</v>
      </c>
      <c r="BG251" s="193">
        <f>IF(N251="zákl. přenesená",J251,0)</f>
        <v>0</v>
      </c>
      <c r="BH251" s="193">
        <f>IF(N251="sníž. přenesená",J251,0)</f>
        <v>0</v>
      </c>
      <c r="BI251" s="193">
        <f>IF(N251="nulová",J251,0)</f>
        <v>0</v>
      </c>
      <c r="BJ251" s="25" t="s">
        <v>84</v>
      </c>
      <c r="BK251" s="193">
        <f>ROUND(I251*H251,2)</f>
        <v>0</v>
      </c>
      <c r="BL251" s="25" t="s">
        <v>302</v>
      </c>
      <c r="BM251" s="25" t="s">
        <v>2015</v>
      </c>
    </row>
    <row r="252" spans="2:65" s="1" customFormat="1" ht="27">
      <c r="B252" s="42"/>
      <c r="D252" s="194" t="s">
        <v>156</v>
      </c>
      <c r="F252" s="195" t="s">
        <v>2016</v>
      </c>
      <c r="I252" s="196"/>
      <c r="L252" s="42"/>
      <c r="M252" s="197"/>
      <c r="N252" s="43"/>
      <c r="O252" s="43"/>
      <c r="P252" s="43"/>
      <c r="Q252" s="43"/>
      <c r="R252" s="43"/>
      <c r="S252" s="43"/>
      <c r="T252" s="71"/>
      <c r="AT252" s="25" t="s">
        <v>156</v>
      </c>
      <c r="AU252" s="25" t="s">
        <v>89</v>
      </c>
    </row>
    <row r="253" spans="2:65" s="1" customFormat="1" ht="16.5" customHeight="1">
      <c r="B253" s="181"/>
      <c r="C253" s="224" t="s">
        <v>1010</v>
      </c>
      <c r="D253" s="224" t="s">
        <v>503</v>
      </c>
      <c r="E253" s="225" t="s">
        <v>2017</v>
      </c>
      <c r="F253" s="226" t="s">
        <v>2018</v>
      </c>
      <c r="G253" s="227" t="s">
        <v>373</v>
      </c>
      <c r="H253" s="228">
        <v>2</v>
      </c>
      <c r="I253" s="229"/>
      <c r="J253" s="230">
        <f>ROUND(I253*H253,2)</f>
        <v>0</v>
      </c>
      <c r="K253" s="226" t="s">
        <v>5</v>
      </c>
      <c r="L253" s="231"/>
      <c r="M253" s="232" t="s">
        <v>5</v>
      </c>
      <c r="N253" s="233" t="s">
        <v>48</v>
      </c>
      <c r="O253" s="43"/>
      <c r="P253" s="191">
        <f>O253*H253</f>
        <v>0</v>
      </c>
      <c r="Q253" s="191">
        <v>0</v>
      </c>
      <c r="R253" s="191">
        <f>Q253*H253</f>
        <v>0</v>
      </c>
      <c r="S253" s="191">
        <v>0</v>
      </c>
      <c r="T253" s="192">
        <f>S253*H253</f>
        <v>0</v>
      </c>
      <c r="AR253" s="25" t="s">
        <v>429</v>
      </c>
      <c r="AT253" s="25" t="s">
        <v>503</v>
      </c>
      <c r="AU253" s="25" t="s">
        <v>89</v>
      </c>
      <c r="AY253" s="25" t="s">
        <v>149</v>
      </c>
      <c r="BE253" s="193">
        <f>IF(N253="základní",J253,0)</f>
        <v>0</v>
      </c>
      <c r="BF253" s="193">
        <f>IF(N253="snížená",J253,0)</f>
        <v>0</v>
      </c>
      <c r="BG253" s="193">
        <f>IF(N253="zákl. přenesená",J253,0)</f>
        <v>0</v>
      </c>
      <c r="BH253" s="193">
        <f>IF(N253="sníž. přenesená",J253,0)</f>
        <v>0</v>
      </c>
      <c r="BI253" s="193">
        <f>IF(N253="nulová",J253,0)</f>
        <v>0</v>
      </c>
      <c r="BJ253" s="25" t="s">
        <v>84</v>
      </c>
      <c r="BK253" s="193">
        <f>ROUND(I253*H253,2)</f>
        <v>0</v>
      </c>
      <c r="BL253" s="25" t="s">
        <v>302</v>
      </c>
      <c r="BM253" s="25" t="s">
        <v>2019</v>
      </c>
    </row>
    <row r="254" spans="2:65" s="1" customFormat="1" ht="40.5">
      <c r="B254" s="42"/>
      <c r="D254" s="194" t="s">
        <v>156</v>
      </c>
      <c r="F254" s="195" t="s">
        <v>2020</v>
      </c>
      <c r="I254" s="196"/>
      <c r="L254" s="42"/>
      <c r="M254" s="197"/>
      <c r="N254" s="43"/>
      <c r="O254" s="43"/>
      <c r="P254" s="43"/>
      <c r="Q254" s="43"/>
      <c r="R254" s="43"/>
      <c r="S254" s="43"/>
      <c r="T254" s="71"/>
      <c r="AT254" s="25" t="s">
        <v>156</v>
      </c>
      <c r="AU254" s="25" t="s">
        <v>89</v>
      </c>
    </row>
    <row r="255" spans="2:65" s="1" customFormat="1" ht="16.5" customHeight="1">
      <c r="B255" s="181"/>
      <c r="C255" s="182" t="s">
        <v>1016</v>
      </c>
      <c r="D255" s="182" t="s">
        <v>151</v>
      </c>
      <c r="E255" s="183" t="s">
        <v>2021</v>
      </c>
      <c r="F255" s="184" t="s">
        <v>2022</v>
      </c>
      <c r="G255" s="185" t="s">
        <v>373</v>
      </c>
      <c r="H255" s="186">
        <v>11</v>
      </c>
      <c r="I255" s="187"/>
      <c r="J255" s="188">
        <f>ROUND(I255*H255,2)</f>
        <v>0</v>
      </c>
      <c r="K255" s="184" t="s">
        <v>220</v>
      </c>
      <c r="L255" s="42"/>
      <c r="M255" s="189" t="s">
        <v>5</v>
      </c>
      <c r="N255" s="190" t="s">
        <v>48</v>
      </c>
      <c r="O255" s="43"/>
      <c r="P255" s="191">
        <f>O255*H255</f>
        <v>0</v>
      </c>
      <c r="Q255" s="191">
        <v>0</v>
      </c>
      <c r="R255" s="191">
        <f>Q255*H255</f>
        <v>0</v>
      </c>
      <c r="S255" s="191">
        <v>0</v>
      </c>
      <c r="T255" s="192">
        <f>S255*H255</f>
        <v>0</v>
      </c>
      <c r="AR255" s="25" t="s">
        <v>302</v>
      </c>
      <c r="AT255" s="25" t="s">
        <v>151</v>
      </c>
      <c r="AU255" s="25" t="s">
        <v>89</v>
      </c>
      <c r="AY255" s="25" t="s">
        <v>149</v>
      </c>
      <c r="BE255" s="193">
        <f>IF(N255="základní",J255,0)</f>
        <v>0</v>
      </c>
      <c r="BF255" s="193">
        <f>IF(N255="snížená",J255,0)</f>
        <v>0</v>
      </c>
      <c r="BG255" s="193">
        <f>IF(N255="zákl. přenesená",J255,0)</f>
        <v>0</v>
      </c>
      <c r="BH255" s="193">
        <f>IF(N255="sníž. přenesená",J255,0)</f>
        <v>0</v>
      </c>
      <c r="BI255" s="193">
        <f>IF(N255="nulová",J255,0)</f>
        <v>0</v>
      </c>
      <c r="BJ255" s="25" t="s">
        <v>84</v>
      </c>
      <c r="BK255" s="193">
        <f>ROUND(I255*H255,2)</f>
        <v>0</v>
      </c>
      <c r="BL255" s="25" t="s">
        <v>302</v>
      </c>
      <c r="BM255" s="25" t="s">
        <v>2023</v>
      </c>
    </row>
    <row r="256" spans="2:65" s="1" customFormat="1" ht="27">
      <c r="B256" s="42"/>
      <c r="D256" s="194" t="s">
        <v>156</v>
      </c>
      <c r="F256" s="195" t="s">
        <v>2024</v>
      </c>
      <c r="I256" s="196"/>
      <c r="L256" s="42"/>
      <c r="M256" s="197"/>
      <c r="N256" s="43"/>
      <c r="O256" s="43"/>
      <c r="P256" s="43"/>
      <c r="Q256" s="43"/>
      <c r="R256" s="43"/>
      <c r="S256" s="43"/>
      <c r="T256" s="71"/>
      <c r="AT256" s="25" t="s">
        <v>156</v>
      </c>
      <c r="AU256" s="25" t="s">
        <v>89</v>
      </c>
    </row>
    <row r="257" spans="2:65" s="1" customFormat="1" ht="16.5" customHeight="1">
      <c r="B257" s="181"/>
      <c r="C257" s="224" t="s">
        <v>1022</v>
      </c>
      <c r="D257" s="224" t="s">
        <v>503</v>
      </c>
      <c r="E257" s="225" t="s">
        <v>2025</v>
      </c>
      <c r="F257" s="226" t="s">
        <v>2026</v>
      </c>
      <c r="G257" s="227" t="s">
        <v>373</v>
      </c>
      <c r="H257" s="228">
        <v>11</v>
      </c>
      <c r="I257" s="229"/>
      <c r="J257" s="230">
        <f>ROUND(I257*H257,2)</f>
        <v>0</v>
      </c>
      <c r="K257" s="226" t="s">
        <v>220</v>
      </c>
      <c r="L257" s="231"/>
      <c r="M257" s="232" t="s">
        <v>5</v>
      </c>
      <c r="N257" s="233" t="s">
        <v>48</v>
      </c>
      <c r="O257" s="43"/>
      <c r="P257" s="191">
        <f>O257*H257</f>
        <v>0</v>
      </c>
      <c r="Q257" s="191">
        <v>4.0000000000000001E-3</v>
      </c>
      <c r="R257" s="191">
        <f>Q257*H257</f>
        <v>4.3999999999999997E-2</v>
      </c>
      <c r="S257" s="191">
        <v>0</v>
      </c>
      <c r="T257" s="192">
        <f>S257*H257</f>
        <v>0</v>
      </c>
      <c r="AR257" s="25" t="s">
        <v>429</v>
      </c>
      <c r="AT257" s="25" t="s">
        <v>503</v>
      </c>
      <c r="AU257" s="25" t="s">
        <v>89</v>
      </c>
      <c r="AY257" s="25" t="s">
        <v>149</v>
      </c>
      <c r="BE257" s="193">
        <f>IF(N257="základní",J257,0)</f>
        <v>0</v>
      </c>
      <c r="BF257" s="193">
        <f>IF(N257="snížená",J257,0)</f>
        <v>0</v>
      </c>
      <c r="BG257" s="193">
        <f>IF(N257="zákl. přenesená",J257,0)</f>
        <v>0</v>
      </c>
      <c r="BH257" s="193">
        <f>IF(N257="sníž. přenesená",J257,0)</f>
        <v>0</v>
      </c>
      <c r="BI257" s="193">
        <f>IF(N257="nulová",J257,0)</f>
        <v>0</v>
      </c>
      <c r="BJ257" s="25" t="s">
        <v>84</v>
      </c>
      <c r="BK257" s="193">
        <f>ROUND(I257*H257,2)</f>
        <v>0</v>
      </c>
      <c r="BL257" s="25" t="s">
        <v>302</v>
      </c>
      <c r="BM257" s="25" t="s">
        <v>2027</v>
      </c>
    </row>
    <row r="258" spans="2:65" s="1" customFormat="1" ht="27">
      <c r="B258" s="42"/>
      <c r="D258" s="194" t="s">
        <v>156</v>
      </c>
      <c r="F258" s="195" t="s">
        <v>2028</v>
      </c>
      <c r="I258" s="196"/>
      <c r="L258" s="42"/>
      <c r="M258" s="197"/>
      <c r="N258" s="43"/>
      <c r="O258" s="43"/>
      <c r="P258" s="43"/>
      <c r="Q258" s="43"/>
      <c r="R258" s="43"/>
      <c r="S258" s="43"/>
      <c r="T258" s="71"/>
      <c r="AT258" s="25" t="s">
        <v>156</v>
      </c>
      <c r="AU258" s="25" t="s">
        <v>89</v>
      </c>
    </row>
    <row r="259" spans="2:65" s="13" customFormat="1" ht="13.5">
      <c r="B259" s="208"/>
      <c r="D259" s="194" t="s">
        <v>223</v>
      </c>
      <c r="E259" s="209" t="s">
        <v>5</v>
      </c>
      <c r="F259" s="210" t="s">
        <v>2029</v>
      </c>
      <c r="H259" s="211">
        <v>11</v>
      </c>
      <c r="I259" s="212"/>
      <c r="L259" s="208"/>
      <c r="M259" s="213"/>
      <c r="N259" s="214"/>
      <c r="O259" s="214"/>
      <c r="P259" s="214"/>
      <c r="Q259" s="214"/>
      <c r="R259" s="214"/>
      <c r="S259" s="214"/>
      <c r="T259" s="215"/>
      <c r="AT259" s="209" t="s">
        <v>223</v>
      </c>
      <c r="AU259" s="209" t="s">
        <v>89</v>
      </c>
      <c r="AV259" s="13" t="s">
        <v>89</v>
      </c>
      <c r="AW259" s="13" t="s">
        <v>40</v>
      </c>
      <c r="AX259" s="13" t="s">
        <v>84</v>
      </c>
      <c r="AY259" s="209" t="s">
        <v>149</v>
      </c>
    </row>
    <row r="260" spans="2:65" s="1" customFormat="1" ht="16.5" customHeight="1">
      <c r="B260" s="181"/>
      <c r="C260" s="224" t="s">
        <v>1028</v>
      </c>
      <c r="D260" s="224" t="s">
        <v>503</v>
      </c>
      <c r="E260" s="225" t="s">
        <v>2030</v>
      </c>
      <c r="F260" s="226" t="s">
        <v>2031</v>
      </c>
      <c r="G260" s="227" t="s">
        <v>154</v>
      </c>
      <c r="H260" s="228">
        <v>1</v>
      </c>
      <c r="I260" s="229"/>
      <c r="J260" s="230">
        <f>ROUND(I260*H260,2)</f>
        <v>0</v>
      </c>
      <c r="K260" s="226" t="s">
        <v>5</v>
      </c>
      <c r="L260" s="231"/>
      <c r="M260" s="232" t="s">
        <v>5</v>
      </c>
      <c r="N260" s="233" t="s">
        <v>48</v>
      </c>
      <c r="O260" s="43"/>
      <c r="P260" s="191">
        <f>O260*H260</f>
        <v>0</v>
      </c>
      <c r="Q260" s="191">
        <v>0</v>
      </c>
      <c r="R260" s="191">
        <f>Q260*H260</f>
        <v>0</v>
      </c>
      <c r="S260" s="191">
        <v>0</v>
      </c>
      <c r="T260" s="192">
        <f>S260*H260</f>
        <v>0</v>
      </c>
      <c r="AR260" s="25" t="s">
        <v>429</v>
      </c>
      <c r="AT260" s="25" t="s">
        <v>503</v>
      </c>
      <c r="AU260" s="25" t="s">
        <v>89</v>
      </c>
      <c r="AY260" s="25" t="s">
        <v>149</v>
      </c>
      <c r="BE260" s="193">
        <f>IF(N260="základní",J260,0)</f>
        <v>0</v>
      </c>
      <c r="BF260" s="193">
        <f>IF(N260="snížená",J260,0)</f>
        <v>0</v>
      </c>
      <c r="BG260" s="193">
        <f>IF(N260="zákl. přenesená",J260,0)</f>
        <v>0</v>
      </c>
      <c r="BH260" s="193">
        <f>IF(N260="sníž. přenesená",J260,0)</f>
        <v>0</v>
      </c>
      <c r="BI260" s="193">
        <f>IF(N260="nulová",J260,0)</f>
        <v>0</v>
      </c>
      <c r="BJ260" s="25" t="s">
        <v>84</v>
      </c>
      <c r="BK260" s="193">
        <f>ROUND(I260*H260,2)</f>
        <v>0</v>
      </c>
      <c r="BL260" s="25" t="s">
        <v>302</v>
      </c>
      <c r="BM260" s="25" t="s">
        <v>2032</v>
      </c>
    </row>
    <row r="261" spans="2:65" s="1" customFormat="1" ht="16.5" customHeight="1">
      <c r="B261" s="181"/>
      <c r="C261" s="224" t="s">
        <v>1034</v>
      </c>
      <c r="D261" s="224" t="s">
        <v>503</v>
      </c>
      <c r="E261" s="225" t="s">
        <v>2033</v>
      </c>
      <c r="F261" s="226" t="s">
        <v>2034</v>
      </c>
      <c r="G261" s="227" t="s">
        <v>373</v>
      </c>
      <c r="H261" s="228">
        <v>13</v>
      </c>
      <c r="I261" s="229"/>
      <c r="J261" s="230">
        <f>ROUND(I261*H261,2)</f>
        <v>0</v>
      </c>
      <c r="K261" s="226" t="s">
        <v>5</v>
      </c>
      <c r="L261" s="231"/>
      <c r="M261" s="232" t="s">
        <v>5</v>
      </c>
      <c r="N261" s="233" t="s">
        <v>48</v>
      </c>
      <c r="O261" s="43"/>
      <c r="P261" s="191">
        <f>O261*H261</f>
        <v>0</v>
      </c>
      <c r="Q261" s="191">
        <v>0</v>
      </c>
      <c r="R261" s="191">
        <f>Q261*H261</f>
        <v>0</v>
      </c>
      <c r="S261" s="191">
        <v>0</v>
      </c>
      <c r="T261" s="192">
        <f>S261*H261</f>
        <v>0</v>
      </c>
      <c r="AR261" s="25" t="s">
        <v>429</v>
      </c>
      <c r="AT261" s="25" t="s">
        <v>503</v>
      </c>
      <c r="AU261" s="25" t="s">
        <v>89</v>
      </c>
      <c r="AY261" s="25" t="s">
        <v>149</v>
      </c>
      <c r="BE261" s="193">
        <f>IF(N261="základní",J261,0)</f>
        <v>0</v>
      </c>
      <c r="BF261" s="193">
        <f>IF(N261="snížená",J261,0)</f>
        <v>0</v>
      </c>
      <c r="BG261" s="193">
        <f>IF(N261="zákl. přenesená",J261,0)</f>
        <v>0</v>
      </c>
      <c r="BH261" s="193">
        <f>IF(N261="sníž. přenesená",J261,0)</f>
        <v>0</v>
      </c>
      <c r="BI261" s="193">
        <f>IF(N261="nulová",J261,0)</f>
        <v>0</v>
      </c>
      <c r="BJ261" s="25" t="s">
        <v>84</v>
      </c>
      <c r="BK261" s="193">
        <f>ROUND(I261*H261,2)</f>
        <v>0</v>
      </c>
      <c r="BL261" s="25" t="s">
        <v>302</v>
      </c>
      <c r="BM261" s="25" t="s">
        <v>2035</v>
      </c>
    </row>
    <row r="262" spans="2:65" s="1" customFormat="1" ht="13.5">
      <c r="B262" s="42"/>
      <c r="D262" s="194" t="s">
        <v>156</v>
      </c>
      <c r="F262" s="195" t="s">
        <v>2034</v>
      </c>
      <c r="I262" s="196"/>
      <c r="L262" s="42"/>
      <c r="M262" s="197"/>
      <c r="N262" s="43"/>
      <c r="O262" s="43"/>
      <c r="P262" s="43"/>
      <c r="Q262" s="43"/>
      <c r="R262" s="43"/>
      <c r="S262" s="43"/>
      <c r="T262" s="71"/>
      <c r="AT262" s="25" t="s">
        <v>156</v>
      </c>
      <c r="AU262" s="25" t="s">
        <v>89</v>
      </c>
    </row>
    <row r="263" spans="2:65" s="13" customFormat="1" ht="13.5">
      <c r="B263" s="208"/>
      <c r="D263" s="194" t="s">
        <v>223</v>
      </c>
      <c r="E263" s="209" t="s">
        <v>5</v>
      </c>
      <c r="F263" s="210" t="s">
        <v>2036</v>
      </c>
      <c r="H263" s="211">
        <v>13</v>
      </c>
      <c r="I263" s="212"/>
      <c r="L263" s="208"/>
      <c r="M263" s="213"/>
      <c r="N263" s="214"/>
      <c r="O263" s="214"/>
      <c r="P263" s="214"/>
      <c r="Q263" s="214"/>
      <c r="R263" s="214"/>
      <c r="S263" s="214"/>
      <c r="T263" s="215"/>
      <c r="AT263" s="209" t="s">
        <v>223</v>
      </c>
      <c r="AU263" s="209" t="s">
        <v>89</v>
      </c>
      <c r="AV263" s="13" t="s">
        <v>89</v>
      </c>
      <c r="AW263" s="13" t="s">
        <v>40</v>
      </c>
      <c r="AX263" s="13" t="s">
        <v>77</v>
      </c>
      <c r="AY263" s="209" t="s">
        <v>149</v>
      </c>
    </row>
    <row r="264" spans="2:65" s="1" customFormat="1" ht="16.5" customHeight="1">
      <c r="B264" s="181"/>
      <c r="C264" s="224" t="s">
        <v>1040</v>
      </c>
      <c r="D264" s="224" t="s">
        <v>503</v>
      </c>
      <c r="E264" s="225" t="s">
        <v>2037</v>
      </c>
      <c r="F264" s="226" t="s">
        <v>2038</v>
      </c>
      <c r="G264" s="227" t="s">
        <v>373</v>
      </c>
      <c r="H264" s="228">
        <v>13</v>
      </c>
      <c r="I264" s="229"/>
      <c r="J264" s="230">
        <f>ROUND(I264*H264,2)</f>
        <v>0</v>
      </c>
      <c r="K264" s="226" t="s">
        <v>5</v>
      </c>
      <c r="L264" s="231"/>
      <c r="M264" s="232" t="s">
        <v>5</v>
      </c>
      <c r="N264" s="233" t="s">
        <v>48</v>
      </c>
      <c r="O264" s="43"/>
      <c r="P264" s="191">
        <f>O264*H264</f>
        <v>0</v>
      </c>
      <c r="Q264" s="191">
        <v>0</v>
      </c>
      <c r="R264" s="191">
        <f>Q264*H264</f>
        <v>0</v>
      </c>
      <c r="S264" s="191">
        <v>0</v>
      </c>
      <c r="T264" s="192">
        <f>S264*H264</f>
        <v>0</v>
      </c>
      <c r="AR264" s="25" t="s">
        <v>429</v>
      </c>
      <c r="AT264" s="25" t="s">
        <v>503</v>
      </c>
      <c r="AU264" s="25" t="s">
        <v>89</v>
      </c>
      <c r="AY264" s="25" t="s">
        <v>149</v>
      </c>
      <c r="BE264" s="193">
        <f>IF(N264="základní",J264,0)</f>
        <v>0</v>
      </c>
      <c r="BF264" s="193">
        <f>IF(N264="snížená",J264,0)</f>
        <v>0</v>
      </c>
      <c r="BG264" s="193">
        <f>IF(N264="zákl. přenesená",J264,0)</f>
        <v>0</v>
      </c>
      <c r="BH264" s="193">
        <f>IF(N264="sníž. přenesená",J264,0)</f>
        <v>0</v>
      </c>
      <c r="BI264" s="193">
        <f>IF(N264="nulová",J264,0)</f>
        <v>0</v>
      </c>
      <c r="BJ264" s="25" t="s">
        <v>84</v>
      </c>
      <c r="BK264" s="193">
        <f>ROUND(I264*H264,2)</f>
        <v>0</v>
      </c>
      <c r="BL264" s="25" t="s">
        <v>302</v>
      </c>
      <c r="BM264" s="25" t="s">
        <v>2039</v>
      </c>
    </row>
    <row r="265" spans="2:65" s="1" customFormat="1" ht="13.5">
      <c r="B265" s="42"/>
      <c r="D265" s="194" t="s">
        <v>156</v>
      </c>
      <c r="F265" s="195" t="s">
        <v>2038</v>
      </c>
      <c r="I265" s="196"/>
      <c r="L265" s="42"/>
      <c r="M265" s="197"/>
      <c r="N265" s="43"/>
      <c r="O265" s="43"/>
      <c r="P265" s="43"/>
      <c r="Q265" s="43"/>
      <c r="R265" s="43"/>
      <c r="S265" s="43"/>
      <c r="T265" s="71"/>
      <c r="AT265" s="25" t="s">
        <v>156</v>
      </c>
      <c r="AU265" s="25" t="s">
        <v>89</v>
      </c>
    </row>
    <row r="266" spans="2:65" s="13" customFormat="1" ht="13.5">
      <c r="B266" s="208"/>
      <c r="D266" s="194" t="s">
        <v>223</v>
      </c>
      <c r="E266" s="209" t="s">
        <v>5</v>
      </c>
      <c r="F266" s="210" t="s">
        <v>2036</v>
      </c>
      <c r="H266" s="211">
        <v>13</v>
      </c>
      <c r="I266" s="212"/>
      <c r="L266" s="208"/>
      <c r="M266" s="213"/>
      <c r="N266" s="214"/>
      <c r="O266" s="214"/>
      <c r="P266" s="214"/>
      <c r="Q266" s="214"/>
      <c r="R266" s="214"/>
      <c r="S266" s="214"/>
      <c r="T266" s="215"/>
      <c r="AT266" s="209" t="s">
        <v>223</v>
      </c>
      <c r="AU266" s="209" t="s">
        <v>89</v>
      </c>
      <c r="AV266" s="13" t="s">
        <v>89</v>
      </c>
      <c r="AW266" s="13" t="s">
        <v>40</v>
      </c>
      <c r="AX266" s="13" t="s">
        <v>77</v>
      </c>
      <c r="AY266" s="209" t="s">
        <v>149</v>
      </c>
    </row>
    <row r="267" spans="2:65" s="1" customFormat="1" ht="16.5" customHeight="1">
      <c r="B267" s="181"/>
      <c r="C267" s="182" t="s">
        <v>1046</v>
      </c>
      <c r="D267" s="182" t="s">
        <v>151</v>
      </c>
      <c r="E267" s="183" t="s">
        <v>2040</v>
      </c>
      <c r="F267" s="184" t="s">
        <v>2041</v>
      </c>
      <c r="G267" s="185" t="s">
        <v>373</v>
      </c>
      <c r="H267" s="186">
        <v>1</v>
      </c>
      <c r="I267" s="187"/>
      <c r="J267" s="188">
        <f>ROUND(I267*H267,2)</f>
        <v>0</v>
      </c>
      <c r="K267" s="184" t="s">
        <v>220</v>
      </c>
      <c r="L267" s="42"/>
      <c r="M267" s="189" t="s">
        <v>5</v>
      </c>
      <c r="N267" s="190" t="s">
        <v>48</v>
      </c>
      <c r="O267" s="43"/>
      <c r="P267" s="191">
        <f>O267*H267</f>
        <v>0</v>
      </c>
      <c r="Q267" s="191">
        <v>0</v>
      </c>
      <c r="R267" s="191">
        <f>Q267*H267</f>
        <v>0</v>
      </c>
      <c r="S267" s="191">
        <v>0</v>
      </c>
      <c r="T267" s="192">
        <f>S267*H267</f>
        <v>0</v>
      </c>
      <c r="AR267" s="25" t="s">
        <v>302</v>
      </c>
      <c r="AT267" s="25" t="s">
        <v>151</v>
      </c>
      <c r="AU267" s="25" t="s">
        <v>89</v>
      </c>
      <c r="AY267" s="25" t="s">
        <v>149</v>
      </c>
      <c r="BE267" s="193">
        <f>IF(N267="základní",J267,0)</f>
        <v>0</v>
      </c>
      <c r="BF267" s="193">
        <f>IF(N267="snížená",J267,0)</f>
        <v>0</v>
      </c>
      <c r="BG267" s="193">
        <f>IF(N267="zákl. přenesená",J267,0)</f>
        <v>0</v>
      </c>
      <c r="BH267" s="193">
        <f>IF(N267="sníž. přenesená",J267,0)</f>
        <v>0</v>
      </c>
      <c r="BI267" s="193">
        <f>IF(N267="nulová",J267,0)</f>
        <v>0</v>
      </c>
      <c r="BJ267" s="25" t="s">
        <v>84</v>
      </c>
      <c r="BK267" s="193">
        <f>ROUND(I267*H267,2)</f>
        <v>0</v>
      </c>
      <c r="BL267" s="25" t="s">
        <v>302</v>
      </c>
      <c r="BM267" s="25" t="s">
        <v>2042</v>
      </c>
    </row>
    <row r="268" spans="2:65" s="1" customFormat="1" ht="27">
      <c r="B268" s="42"/>
      <c r="D268" s="194" t="s">
        <v>156</v>
      </c>
      <c r="F268" s="195" t="s">
        <v>2043</v>
      </c>
      <c r="I268" s="196"/>
      <c r="L268" s="42"/>
      <c r="M268" s="197"/>
      <c r="N268" s="43"/>
      <c r="O268" s="43"/>
      <c r="P268" s="43"/>
      <c r="Q268" s="43"/>
      <c r="R268" s="43"/>
      <c r="S268" s="43"/>
      <c r="T268" s="71"/>
      <c r="AT268" s="25" t="s">
        <v>156</v>
      </c>
      <c r="AU268" s="25" t="s">
        <v>89</v>
      </c>
    </row>
    <row r="269" spans="2:65" s="1" customFormat="1" ht="16.5" customHeight="1">
      <c r="B269" s="181"/>
      <c r="C269" s="182" t="s">
        <v>1052</v>
      </c>
      <c r="D269" s="182" t="s">
        <v>151</v>
      </c>
      <c r="E269" s="183" t="s">
        <v>2044</v>
      </c>
      <c r="F269" s="184" t="s">
        <v>2045</v>
      </c>
      <c r="G269" s="185" t="s">
        <v>154</v>
      </c>
      <c r="H269" s="186">
        <v>1</v>
      </c>
      <c r="I269" s="187"/>
      <c r="J269" s="188">
        <f>ROUND(I269*H269,2)</f>
        <v>0</v>
      </c>
      <c r="K269" s="184" t="s">
        <v>5</v>
      </c>
      <c r="L269" s="42"/>
      <c r="M269" s="189" t="s">
        <v>5</v>
      </c>
      <c r="N269" s="190" t="s">
        <v>48</v>
      </c>
      <c r="O269" s="43"/>
      <c r="P269" s="191">
        <f>O269*H269</f>
        <v>0</v>
      </c>
      <c r="Q269" s="191">
        <v>0</v>
      </c>
      <c r="R269" s="191">
        <f>Q269*H269</f>
        <v>0</v>
      </c>
      <c r="S269" s="191">
        <v>0</v>
      </c>
      <c r="T269" s="192">
        <f>S269*H269</f>
        <v>0</v>
      </c>
      <c r="AR269" s="25" t="s">
        <v>302</v>
      </c>
      <c r="AT269" s="25" t="s">
        <v>151</v>
      </c>
      <c r="AU269" s="25" t="s">
        <v>89</v>
      </c>
      <c r="AY269" s="25" t="s">
        <v>149</v>
      </c>
      <c r="BE269" s="193">
        <f>IF(N269="základní",J269,0)</f>
        <v>0</v>
      </c>
      <c r="BF269" s="193">
        <f>IF(N269="snížená",J269,0)</f>
        <v>0</v>
      </c>
      <c r="BG269" s="193">
        <f>IF(N269="zákl. přenesená",J269,0)</f>
        <v>0</v>
      </c>
      <c r="BH269" s="193">
        <f>IF(N269="sníž. přenesená",J269,0)</f>
        <v>0</v>
      </c>
      <c r="BI269" s="193">
        <f>IF(N269="nulová",J269,0)</f>
        <v>0</v>
      </c>
      <c r="BJ269" s="25" t="s">
        <v>84</v>
      </c>
      <c r="BK269" s="193">
        <f>ROUND(I269*H269,2)</f>
        <v>0</v>
      </c>
      <c r="BL269" s="25" t="s">
        <v>302</v>
      </c>
      <c r="BM269" s="25" t="s">
        <v>2046</v>
      </c>
    </row>
    <row r="270" spans="2:65" s="1" customFormat="1" ht="13.5">
      <c r="B270" s="42"/>
      <c r="D270" s="194" t="s">
        <v>156</v>
      </c>
      <c r="F270" s="195" t="s">
        <v>2047</v>
      </c>
      <c r="I270" s="196"/>
      <c r="L270" s="42"/>
      <c r="M270" s="197"/>
      <c r="N270" s="43"/>
      <c r="O270" s="43"/>
      <c r="P270" s="43"/>
      <c r="Q270" s="43"/>
      <c r="R270" s="43"/>
      <c r="S270" s="43"/>
      <c r="T270" s="71"/>
      <c r="AT270" s="25" t="s">
        <v>156</v>
      </c>
      <c r="AU270" s="25" t="s">
        <v>89</v>
      </c>
    </row>
    <row r="271" spans="2:65" s="1" customFormat="1" ht="16.5" customHeight="1">
      <c r="B271" s="181"/>
      <c r="C271" s="224" t="s">
        <v>1058</v>
      </c>
      <c r="D271" s="224" t="s">
        <v>503</v>
      </c>
      <c r="E271" s="225" t="s">
        <v>2048</v>
      </c>
      <c r="F271" s="226" t="s">
        <v>2049</v>
      </c>
      <c r="G271" s="227" t="s">
        <v>154</v>
      </c>
      <c r="H271" s="228">
        <v>1</v>
      </c>
      <c r="I271" s="229"/>
      <c r="J271" s="230">
        <f>ROUND(I271*H271,2)</f>
        <v>0</v>
      </c>
      <c r="K271" s="226" t="s">
        <v>5</v>
      </c>
      <c r="L271" s="231"/>
      <c r="M271" s="232" t="s">
        <v>5</v>
      </c>
      <c r="N271" s="233" t="s">
        <v>48</v>
      </c>
      <c r="O271" s="43"/>
      <c r="P271" s="191">
        <f>O271*H271</f>
        <v>0</v>
      </c>
      <c r="Q271" s="191">
        <v>0</v>
      </c>
      <c r="R271" s="191">
        <f>Q271*H271</f>
        <v>0</v>
      </c>
      <c r="S271" s="191">
        <v>0</v>
      </c>
      <c r="T271" s="192">
        <f>S271*H271</f>
        <v>0</v>
      </c>
      <c r="AR271" s="25" t="s">
        <v>429</v>
      </c>
      <c r="AT271" s="25" t="s">
        <v>503</v>
      </c>
      <c r="AU271" s="25" t="s">
        <v>89</v>
      </c>
      <c r="AY271" s="25" t="s">
        <v>149</v>
      </c>
      <c r="BE271" s="193">
        <f>IF(N271="základní",J271,0)</f>
        <v>0</v>
      </c>
      <c r="BF271" s="193">
        <f>IF(N271="snížená",J271,0)</f>
        <v>0</v>
      </c>
      <c r="BG271" s="193">
        <f>IF(N271="zákl. přenesená",J271,0)</f>
        <v>0</v>
      </c>
      <c r="BH271" s="193">
        <f>IF(N271="sníž. přenesená",J271,0)</f>
        <v>0</v>
      </c>
      <c r="BI271" s="193">
        <f>IF(N271="nulová",J271,0)</f>
        <v>0</v>
      </c>
      <c r="BJ271" s="25" t="s">
        <v>84</v>
      </c>
      <c r="BK271" s="193">
        <f>ROUND(I271*H271,2)</f>
        <v>0</v>
      </c>
      <c r="BL271" s="25" t="s">
        <v>302</v>
      </c>
      <c r="BM271" s="25" t="s">
        <v>2050</v>
      </c>
    </row>
    <row r="272" spans="2:65" s="1" customFormat="1" ht="13.5">
      <c r="B272" s="42"/>
      <c r="D272" s="194" t="s">
        <v>156</v>
      </c>
      <c r="F272" s="195" t="s">
        <v>2049</v>
      </c>
      <c r="I272" s="196"/>
      <c r="L272" s="42"/>
      <c r="M272" s="197"/>
      <c r="N272" s="43"/>
      <c r="O272" s="43"/>
      <c r="P272" s="43"/>
      <c r="Q272" s="43"/>
      <c r="R272" s="43"/>
      <c r="S272" s="43"/>
      <c r="T272" s="71"/>
      <c r="AT272" s="25" t="s">
        <v>156</v>
      </c>
      <c r="AU272" s="25" t="s">
        <v>89</v>
      </c>
    </row>
    <row r="273" spans="2:65" s="1" customFormat="1" ht="16.5" customHeight="1">
      <c r="B273" s="181"/>
      <c r="C273" s="224" t="s">
        <v>1064</v>
      </c>
      <c r="D273" s="224" t="s">
        <v>503</v>
      </c>
      <c r="E273" s="225" t="s">
        <v>2051</v>
      </c>
      <c r="F273" s="226" t="s">
        <v>2052</v>
      </c>
      <c r="G273" s="227" t="s">
        <v>154</v>
      </c>
      <c r="H273" s="228">
        <v>1</v>
      </c>
      <c r="I273" s="229"/>
      <c r="J273" s="230">
        <f>ROUND(I273*H273,2)</f>
        <v>0</v>
      </c>
      <c r="K273" s="226" t="s">
        <v>5</v>
      </c>
      <c r="L273" s="231"/>
      <c r="M273" s="232" t="s">
        <v>5</v>
      </c>
      <c r="N273" s="233" t="s">
        <v>48</v>
      </c>
      <c r="O273" s="43"/>
      <c r="P273" s="191">
        <f>O273*H273</f>
        <v>0</v>
      </c>
      <c r="Q273" s="191">
        <v>0</v>
      </c>
      <c r="R273" s="191">
        <f>Q273*H273</f>
        <v>0</v>
      </c>
      <c r="S273" s="191">
        <v>0</v>
      </c>
      <c r="T273" s="192">
        <f>S273*H273</f>
        <v>0</v>
      </c>
      <c r="AR273" s="25" t="s">
        <v>429</v>
      </c>
      <c r="AT273" s="25" t="s">
        <v>503</v>
      </c>
      <c r="AU273" s="25" t="s">
        <v>89</v>
      </c>
      <c r="AY273" s="25" t="s">
        <v>149</v>
      </c>
      <c r="BE273" s="193">
        <f>IF(N273="základní",J273,0)</f>
        <v>0</v>
      </c>
      <c r="BF273" s="193">
        <f>IF(N273="snížená",J273,0)</f>
        <v>0</v>
      </c>
      <c r="BG273" s="193">
        <f>IF(N273="zákl. přenesená",J273,0)</f>
        <v>0</v>
      </c>
      <c r="BH273" s="193">
        <f>IF(N273="sníž. přenesená",J273,0)</f>
        <v>0</v>
      </c>
      <c r="BI273" s="193">
        <f>IF(N273="nulová",J273,0)</f>
        <v>0</v>
      </c>
      <c r="BJ273" s="25" t="s">
        <v>84</v>
      </c>
      <c r="BK273" s="193">
        <f>ROUND(I273*H273,2)</f>
        <v>0</v>
      </c>
      <c r="BL273" s="25" t="s">
        <v>302</v>
      </c>
      <c r="BM273" s="25" t="s">
        <v>2053</v>
      </c>
    </row>
    <row r="274" spans="2:65" s="1" customFormat="1" ht="13.5">
      <c r="B274" s="42"/>
      <c r="D274" s="194" t="s">
        <v>156</v>
      </c>
      <c r="F274" s="195" t="s">
        <v>2052</v>
      </c>
      <c r="I274" s="196"/>
      <c r="L274" s="42"/>
      <c r="M274" s="197"/>
      <c r="N274" s="43"/>
      <c r="O274" s="43"/>
      <c r="P274" s="43"/>
      <c r="Q274" s="43"/>
      <c r="R274" s="43"/>
      <c r="S274" s="43"/>
      <c r="T274" s="71"/>
      <c r="AT274" s="25" t="s">
        <v>156</v>
      </c>
      <c r="AU274" s="25" t="s">
        <v>89</v>
      </c>
    </row>
    <row r="275" spans="2:65" s="1" customFormat="1" ht="16.5" customHeight="1">
      <c r="B275" s="181"/>
      <c r="C275" s="224" t="s">
        <v>1070</v>
      </c>
      <c r="D275" s="224" t="s">
        <v>503</v>
      </c>
      <c r="E275" s="225" t="s">
        <v>2054</v>
      </c>
      <c r="F275" s="226" t="s">
        <v>2055</v>
      </c>
      <c r="G275" s="227" t="s">
        <v>154</v>
      </c>
      <c r="H275" s="228">
        <v>1</v>
      </c>
      <c r="I275" s="229"/>
      <c r="J275" s="230">
        <f>ROUND(I275*H275,2)</f>
        <v>0</v>
      </c>
      <c r="K275" s="226" t="s">
        <v>5</v>
      </c>
      <c r="L275" s="231"/>
      <c r="M275" s="232" t="s">
        <v>5</v>
      </c>
      <c r="N275" s="233" t="s">
        <v>48</v>
      </c>
      <c r="O275" s="43"/>
      <c r="P275" s="191">
        <f>O275*H275</f>
        <v>0</v>
      </c>
      <c r="Q275" s="191">
        <v>0</v>
      </c>
      <c r="R275" s="191">
        <f>Q275*H275</f>
        <v>0</v>
      </c>
      <c r="S275" s="191">
        <v>0</v>
      </c>
      <c r="T275" s="192">
        <f>S275*H275</f>
        <v>0</v>
      </c>
      <c r="AR275" s="25" t="s">
        <v>429</v>
      </c>
      <c r="AT275" s="25" t="s">
        <v>503</v>
      </c>
      <c r="AU275" s="25" t="s">
        <v>89</v>
      </c>
      <c r="AY275" s="25" t="s">
        <v>149</v>
      </c>
      <c r="BE275" s="193">
        <f>IF(N275="základní",J275,0)</f>
        <v>0</v>
      </c>
      <c r="BF275" s="193">
        <f>IF(N275="snížená",J275,0)</f>
        <v>0</v>
      </c>
      <c r="BG275" s="193">
        <f>IF(N275="zákl. přenesená",J275,0)</f>
        <v>0</v>
      </c>
      <c r="BH275" s="193">
        <f>IF(N275="sníž. přenesená",J275,0)</f>
        <v>0</v>
      </c>
      <c r="BI275" s="193">
        <f>IF(N275="nulová",J275,0)</f>
        <v>0</v>
      </c>
      <c r="BJ275" s="25" t="s">
        <v>84</v>
      </c>
      <c r="BK275" s="193">
        <f>ROUND(I275*H275,2)</f>
        <v>0</v>
      </c>
      <c r="BL275" s="25" t="s">
        <v>302</v>
      </c>
      <c r="BM275" s="25" t="s">
        <v>2056</v>
      </c>
    </row>
    <row r="276" spans="2:65" s="1" customFormat="1" ht="13.5">
      <c r="B276" s="42"/>
      <c r="D276" s="194" t="s">
        <v>156</v>
      </c>
      <c r="F276" s="195" t="s">
        <v>2055</v>
      </c>
      <c r="I276" s="196"/>
      <c r="L276" s="42"/>
      <c r="M276" s="197"/>
      <c r="N276" s="43"/>
      <c r="O276" s="43"/>
      <c r="P276" s="43"/>
      <c r="Q276" s="43"/>
      <c r="R276" s="43"/>
      <c r="S276" s="43"/>
      <c r="T276" s="71"/>
      <c r="AT276" s="25" t="s">
        <v>156</v>
      </c>
      <c r="AU276" s="25" t="s">
        <v>89</v>
      </c>
    </row>
    <row r="277" spans="2:65" s="1" customFormat="1" ht="16.5" customHeight="1">
      <c r="B277" s="181"/>
      <c r="C277" s="224" t="s">
        <v>1075</v>
      </c>
      <c r="D277" s="224" t="s">
        <v>503</v>
      </c>
      <c r="E277" s="225" t="s">
        <v>2057</v>
      </c>
      <c r="F277" s="226" t="s">
        <v>2058</v>
      </c>
      <c r="G277" s="227" t="s">
        <v>373</v>
      </c>
      <c r="H277" s="228">
        <v>8</v>
      </c>
      <c r="I277" s="229"/>
      <c r="J277" s="230">
        <f>ROUND(I277*H277,2)</f>
        <v>0</v>
      </c>
      <c r="K277" s="226" t="s">
        <v>5</v>
      </c>
      <c r="L277" s="231"/>
      <c r="M277" s="232" t="s">
        <v>5</v>
      </c>
      <c r="N277" s="233" t="s">
        <v>48</v>
      </c>
      <c r="O277" s="43"/>
      <c r="P277" s="191">
        <f>O277*H277</f>
        <v>0</v>
      </c>
      <c r="Q277" s="191">
        <v>0</v>
      </c>
      <c r="R277" s="191">
        <f>Q277*H277</f>
        <v>0</v>
      </c>
      <c r="S277" s="191">
        <v>0</v>
      </c>
      <c r="T277" s="192">
        <f>S277*H277</f>
        <v>0</v>
      </c>
      <c r="AR277" s="25" t="s">
        <v>429</v>
      </c>
      <c r="AT277" s="25" t="s">
        <v>503</v>
      </c>
      <c r="AU277" s="25" t="s">
        <v>89</v>
      </c>
      <c r="AY277" s="25" t="s">
        <v>149</v>
      </c>
      <c r="BE277" s="193">
        <f>IF(N277="základní",J277,0)</f>
        <v>0</v>
      </c>
      <c r="BF277" s="193">
        <f>IF(N277="snížená",J277,0)</f>
        <v>0</v>
      </c>
      <c r="BG277" s="193">
        <f>IF(N277="zákl. přenesená",J277,0)</f>
        <v>0</v>
      </c>
      <c r="BH277" s="193">
        <f>IF(N277="sníž. přenesená",J277,0)</f>
        <v>0</v>
      </c>
      <c r="BI277" s="193">
        <f>IF(N277="nulová",J277,0)</f>
        <v>0</v>
      </c>
      <c r="BJ277" s="25" t="s">
        <v>84</v>
      </c>
      <c r="BK277" s="193">
        <f>ROUND(I277*H277,2)</f>
        <v>0</v>
      </c>
      <c r="BL277" s="25" t="s">
        <v>302</v>
      </c>
      <c r="BM277" s="25" t="s">
        <v>2059</v>
      </c>
    </row>
    <row r="278" spans="2:65" s="1" customFormat="1" ht="13.5">
      <c r="B278" s="42"/>
      <c r="D278" s="194" t="s">
        <v>156</v>
      </c>
      <c r="F278" s="195" t="s">
        <v>2058</v>
      </c>
      <c r="I278" s="196"/>
      <c r="L278" s="42"/>
      <c r="M278" s="197"/>
      <c r="N278" s="43"/>
      <c r="O278" s="43"/>
      <c r="P278" s="43"/>
      <c r="Q278" s="43"/>
      <c r="R278" s="43"/>
      <c r="S278" s="43"/>
      <c r="T278" s="71"/>
      <c r="AT278" s="25" t="s">
        <v>156</v>
      </c>
      <c r="AU278" s="25" t="s">
        <v>89</v>
      </c>
    </row>
    <row r="279" spans="2:65" s="13" customFormat="1" ht="13.5">
      <c r="B279" s="208"/>
      <c r="D279" s="194" t="s">
        <v>223</v>
      </c>
      <c r="E279" s="209" t="s">
        <v>5</v>
      </c>
      <c r="F279" s="210" t="s">
        <v>2060</v>
      </c>
      <c r="H279" s="211">
        <v>8</v>
      </c>
      <c r="I279" s="212"/>
      <c r="L279" s="208"/>
      <c r="M279" s="213"/>
      <c r="N279" s="214"/>
      <c r="O279" s="214"/>
      <c r="P279" s="214"/>
      <c r="Q279" s="214"/>
      <c r="R279" s="214"/>
      <c r="S279" s="214"/>
      <c r="T279" s="215"/>
      <c r="AT279" s="209" t="s">
        <v>223</v>
      </c>
      <c r="AU279" s="209" t="s">
        <v>89</v>
      </c>
      <c r="AV279" s="13" t="s">
        <v>89</v>
      </c>
      <c r="AW279" s="13" t="s">
        <v>40</v>
      </c>
      <c r="AX279" s="13" t="s">
        <v>84</v>
      </c>
      <c r="AY279" s="209" t="s">
        <v>149</v>
      </c>
    </row>
    <row r="280" spans="2:65" s="11" customFormat="1" ht="29.85" customHeight="1">
      <c r="B280" s="168"/>
      <c r="D280" s="169" t="s">
        <v>76</v>
      </c>
      <c r="E280" s="179" t="s">
        <v>2061</v>
      </c>
      <c r="F280" s="179" t="s">
        <v>2062</v>
      </c>
      <c r="I280" s="171"/>
      <c r="J280" s="180">
        <f>BK280</f>
        <v>0</v>
      </c>
      <c r="L280" s="168"/>
      <c r="M280" s="173"/>
      <c r="N280" s="174"/>
      <c r="O280" s="174"/>
      <c r="P280" s="175">
        <v>0</v>
      </c>
      <c r="Q280" s="174"/>
      <c r="R280" s="175">
        <v>0</v>
      </c>
      <c r="S280" s="174"/>
      <c r="T280" s="176">
        <v>0</v>
      </c>
      <c r="AR280" s="169" t="s">
        <v>89</v>
      </c>
      <c r="AT280" s="177" t="s">
        <v>76</v>
      </c>
      <c r="AU280" s="177" t="s">
        <v>84</v>
      </c>
      <c r="AY280" s="169" t="s">
        <v>149</v>
      </c>
      <c r="BK280" s="178">
        <v>0</v>
      </c>
    </row>
    <row r="281" spans="2:65" s="11" customFormat="1" ht="24.95" customHeight="1">
      <c r="B281" s="168"/>
      <c r="D281" s="169" t="s">
        <v>76</v>
      </c>
      <c r="E281" s="170" t="s">
        <v>503</v>
      </c>
      <c r="F281" s="170" t="s">
        <v>1719</v>
      </c>
      <c r="I281" s="171"/>
      <c r="J281" s="172">
        <f>BK281</f>
        <v>0</v>
      </c>
      <c r="L281" s="168"/>
      <c r="M281" s="173"/>
      <c r="N281" s="174"/>
      <c r="O281" s="174"/>
      <c r="P281" s="175">
        <f>P282</f>
        <v>0</v>
      </c>
      <c r="Q281" s="174"/>
      <c r="R281" s="175">
        <f>R282</f>
        <v>0</v>
      </c>
      <c r="S281" s="174"/>
      <c r="T281" s="176">
        <f>T282</f>
        <v>0</v>
      </c>
      <c r="AR281" s="169" t="s">
        <v>162</v>
      </c>
      <c r="AT281" s="177" t="s">
        <v>76</v>
      </c>
      <c r="AU281" s="177" t="s">
        <v>77</v>
      </c>
      <c r="AY281" s="169" t="s">
        <v>149</v>
      </c>
      <c r="BK281" s="178">
        <f>BK282</f>
        <v>0</v>
      </c>
    </row>
    <row r="282" spans="2:65" s="11" customFormat="1" ht="19.899999999999999" customHeight="1">
      <c r="B282" s="168"/>
      <c r="D282" s="169" t="s">
        <v>76</v>
      </c>
      <c r="E282" s="179" t="s">
        <v>2063</v>
      </c>
      <c r="F282" s="179" t="s">
        <v>2064</v>
      </c>
      <c r="I282" s="171"/>
      <c r="J282" s="180">
        <f>BK282</f>
        <v>0</v>
      </c>
      <c r="L282" s="168"/>
      <c r="M282" s="173"/>
      <c r="N282" s="174"/>
      <c r="O282" s="174"/>
      <c r="P282" s="175">
        <f>SUM(P283:P302)</f>
        <v>0</v>
      </c>
      <c r="Q282" s="174"/>
      <c r="R282" s="175">
        <f>SUM(R283:R302)</f>
        <v>0</v>
      </c>
      <c r="S282" s="174"/>
      <c r="T282" s="176">
        <f>SUM(T283:T302)</f>
        <v>0</v>
      </c>
      <c r="AR282" s="169" t="s">
        <v>162</v>
      </c>
      <c r="AT282" s="177" t="s">
        <v>76</v>
      </c>
      <c r="AU282" s="177" t="s">
        <v>84</v>
      </c>
      <c r="AY282" s="169" t="s">
        <v>149</v>
      </c>
      <c r="BK282" s="178">
        <f>SUM(BK283:BK302)</f>
        <v>0</v>
      </c>
    </row>
    <row r="283" spans="2:65" s="1" customFormat="1" ht="16.5" customHeight="1">
      <c r="B283" s="181"/>
      <c r="C283" s="182" t="s">
        <v>1080</v>
      </c>
      <c r="D283" s="182" t="s">
        <v>151</v>
      </c>
      <c r="E283" s="183" t="s">
        <v>2065</v>
      </c>
      <c r="F283" s="184" t="s">
        <v>2066</v>
      </c>
      <c r="G283" s="185" t="s">
        <v>1480</v>
      </c>
      <c r="H283" s="186">
        <v>8</v>
      </c>
      <c r="I283" s="187"/>
      <c r="J283" s="188">
        <f>ROUND(I283*H283,2)</f>
        <v>0</v>
      </c>
      <c r="K283" s="184" t="s">
        <v>5</v>
      </c>
      <c r="L283" s="42"/>
      <c r="M283" s="189" t="s">
        <v>5</v>
      </c>
      <c r="N283" s="190" t="s">
        <v>48</v>
      </c>
      <c r="O283" s="43"/>
      <c r="P283" s="191">
        <f>O283*H283</f>
        <v>0</v>
      </c>
      <c r="Q283" s="191">
        <v>0</v>
      </c>
      <c r="R283" s="191">
        <f>Q283*H283</f>
        <v>0</v>
      </c>
      <c r="S283" s="191">
        <v>0</v>
      </c>
      <c r="T283" s="192">
        <f>S283*H283</f>
        <v>0</v>
      </c>
      <c r="AR283" s="25" t="s">
        <v>302</v>
      </c>
      <c r="AT283" s="25" t="s">
        <v>151</v>
      </c>
      <c r="AU283" s="25" t="s">
        <v>89</v>
      </c>
      <c r="AY283" s="25" t="s">
        <v>149</v>
      </c>
      <c r="BE283" s="193">
        <f>IF(N283="základní",J283,0)</f>
        <v>0</v>
      </c>
      <c r="BF283" s="193">
        <f>IF(N283="snížená",J283,0)</f>
        <v>0</v>
      </c>
      <c r="BG283" s="193">
        <f>IF(N283="zákl. přenesená",J283,0)</f>
        <v>0</v>
      </c>
      <c r="BH283" s="193">
        <f>IF(N283="sníž. přenesená",J283,0)</f>
        <v>0</v>
      </c>
      <c r="BI283" s="193">
        <f>IF(N283="nulová",J283,0)</f>
        <v>0</v>
      </c>
      <c r="BJ283" s="25" t="s">
        <v>84</v>
      </c>
      <c r="BK283" s="193">
        <f>ROUND(I283*H283,2)</f>
        <v>0</v>
      </c>
      <c r="BL283" s="25" t="s">
        <v>302</v>
      </c>
      <c r="BM283" s="25" t="s">
        <v>2067</v>
      </c>
    </row>
    <row r="284" spans="2:65" s="1" customFormat="1" ht="13.5">
      <c r="B284" s="42"/>
      <c r="D284" s="194" t="s">
        <v>156</v>
      </c>
      <c r="F284" s="195" t="s">
        <v>2066</v>
      </c>
      <c r="I284" s="196"/>
      <c r="L284" s="42"/>
      <c r="M284" s="197"/>
      <c r="N284" s="43"/>
      <c r="O284" s="43"/>
      <c r="P284" s="43"/>
      <c r="Q284" s="43"/>
      <c r="R284" s="43"/>
      <c r="S284" s="43"/>
      <c r="T284" s="71"/>
      <c r="AT284" s="25" t="s">
        <v>156</v>
      </c>
      <c r="AU284" s="25" t="s">
        <v>89</v>
      </c>
    </row>
    <row r="285" spans="2:65" s="1" customFormat="1" ht="16.5" customHeight="1">
      <c r="B285" s="181"/>
      <c r="C285" s="182" t="s">
        <v>1086</v>
      </c>
      <c r="D285" s="182" t="s">
        <v>151</v>
      </c>
      <c r="E285" s="183" t="s">
        <v>2068</v>
      </c>
      <c r="F285" s="184" t="s">
        <v>2069</v>
      </c>
      <c r="G285" s="185" t="s">
        <v>1480</v>
      </c>
      <c r="H285" s="186">
        <v>4</v>
      </c>
      <c r="I285" s="187"/>
      <c r="J285" s="188">
        <f>ROUND(I285*H285,2)</f>
        <v>0</v>
      </c>
      <c r="K285" s="184" t="s">
        <v>5</v>
      </c>
      <c r="L285" s="42"/>
      <c r="M285" s="189" t="s">
        <v>5</v>
      </c>
      <c r="N285" s="190" t="s">
        <v>48</v>
      </c>
      <c r="O285" s="43"/>
      <c r="P285" s="191">
        <f>O285*H285</f>
        <v>0</v>
      </c>
      <c r="Q285" s="191">
        <v>0</v>
      </c>
      <c r="R285" s="191">
        <f>Q285*H285</f>
        <v>0</v>
      </c>
      <c r="S285" s="191">
        <v>0</v>
      </c>
      <c r="T285" s="192">
        <f>S285*H285</f>
        <v>0</v>
      </c>
      <c r="AR285" s="25" t="s">
        <v>302</v>
      </c>
      <c r="AT285" s="25" t="s">
        <v>151</v>
      </c>
      <c r="AU285" s="25" t="s">
        <v>89</v>
      </c>
      <c r="AY285" s="25" t="s">
        <v>149</v>
      </c>
      <c r="BE285" s="193">
        <f>IF(N285="základní",J285,0)</f>
        <v>0</v>
      </c>
      <c r="BF285" s="193">
        <f>IF(N285="snížená",J285,0)</f>
        <v>0</v>
      </c>
      <c r="BG285" s="193">
        <f>IF(N285="zákl. přenesená",J285,0)</f>
        <v>0</v>
      </c>
      <c r="BH285" s="193">
        <f>IF(N285="sníž. přenesená",J285,0)</f>
        <v>0</v>
      </c>
      <c r="BI285" s="193">
        <f>IF(N285="nulová",J285,0)</f>
        <v>0</v>
      </c>
      <c r="BJ285" s="25" t="s">
        <v>84</v>
      </c>
      <c r="BK285" s="193">
        <f>ROUND(I285*H285,2)</f>
        <v>0</v>
      </c>
      <c r="BL285" s="25" t="s">
        <v>302</v>
      </c>
      <c r="BM285" s="25" t="s">
        <v>2070</v>
      </c>
    </row>
    <row r="286" spans="2:65" s="1" customFormat="1" ht="13.5">
      <c r="B286" s="42"/>
      <c r="D286" s="194" t="s">
        <v>156</v>
      </c>
      <c r="F286" s="195" t="s">
        <v>2071</v>
      </c>
      <c r="I286" s="196"/>
      <c r="L286" s="42"/>
      <c r="M286" s="197"/>
      <c r="N286" s="43"/>
      <c r="O286" s="43"/>
      <c r="P286" s="43"/>
      <c r="Q286" s="43"/>
      <c r="R286" s="43"/>
      <c r="S286" s="43"/>
      <c r="T286" s="71"/>
      <c r="AT286" s="25" t="s">
        <v>156</v>
      </c>
      <c r="AU286" s="25" t="s">
        <v>89</v>
      </c>
    </row>
    <row r="287" spans="2:65" s="1" customFormat="1" ht="16.5" customHeight="1">
      <c r="B287" s="181"/>
      <c r="C287" s="182" t="s">
        <v>1092</v>
      </c>
      <c r="D287" s="182" t="s">
        <v>151</v>
      </c>
      <c r="E287" s="183" t="s">
        <v>2072</v>
      </c>
      <c r="F287" s="184" t="s">
        <v>2073</v>
      </c>
      <c r="G287" s="185" t="s">
        <v>1480</v>
      </c>
      <c r="H287" s="186">
        <v>16</v>
      </c>
      <c r="I287" s="187"/>
      <c r="J287" s="188">
        <f>ROUND(I287*H287,2)</f>
        <v>0</v>
      </c>
      <c r="K287" s="184" t="s">
        <v>5</v>
      </c>
      <c r="L287" s="42"/>
      <c r="M287" s="189" t="s">
        <v>5</v>
      </c>
      <c r="N287" s="190" t="s">
        <v>48</v>
      </c>
      <c r="O287" s="43"/>
      <c r="P287" s="191">
        <f>O287*H287</f>
        <v>0</v>
      </c>
      <c r="Q287" s="191">
        <v>0</v>
      </c>
      <c r="R287" s="191">
        <f>Q287*H287</f>
        <v>0</v>
      </c>
      <c r="S287" s="191">
        <v>0</v>
      </c>
      <c r="T287" s="192">
        <f>S287*H287</f>
        <v>0</v>
      </c>
      <c r="AR287" s="25" t="s">
        <v>302</v>
      </c>
      <c r="AT287" s="25" t="s">
        <v>151</v>
      </c>
      <c r="AU287" s="25" t="s">
        <v>89</v>
      </c>
      <c r="AY287" s="25" t="s">
        <v>149</v>
      </c>
      <c r="BE287" s="193">
        <f>IF(N287="základní",J287,0)</f>
        <v>0</v>
      </c>
      <c r="BF287" s="193">
        <f>IF(N287="snížená",J287,0)</f>
        <v>0</v>
      </c>
      <c r="BG287" s="193">
        <f>IF(N287="zákl. přenesená",J287,0)</f>
        <v>0</v>
      </c>
      <c r="BH287" s="193">
        <f>IF(N287="sníž. přenesená",J287,0)</f>
        <v>0</v>
      </c>
      <c r="BI287" s="193">
        <f>IF(N287="nulová",J287,0)</f>
        <v>0</v>
      </c>
      <c r="BJ287" s="25" t="s">
        <v>84</v>
      </c>
      <c r="BK287" s="193">
        <f>ROUND(I287*H287,2)</f>
        <v>0</v>
      </c>
      <c r="BL287" s="25" t="s">
        <v>302</v>
      </c>
      <c r="BM287" s="25" t="s">
        <v>2074</v>
      </c>
    </row>
    <row r="288" spans="2:65" s="1" customFormat="1" ht="40.5">
      <c r="B288" s="42"/>
      <c r="D288" s="194" t="s">
        <v>156</v>
      </c>
      <c r="F288" s="195" t="s">
        <v>2075</v>
      </c>
      <c r="I288" s="196"/>
      <c r="L288" s="42"/>
      <c r="M288" s="197"/>
      <c r="N288" s="43"/>
      <c r="O288" s="43"/>
      <c r="P288" s="43"/>
      <c r="Q288" s="43"/>
      <c r="R288" s="43"/>
      <c r="S288" s="43"/>
      <c r="T288" s="71"/>
      <c r="AT288" s="25" t="s">
        <v>156</v>
      </c>
      <c r="AU288" s="25" t="s">
        <v>89</v>
      </c>
    </row>
    <row r="289" spans="2:65" s="1" customFormat="1" ht="16.5" customHeight="1">
      <c r="B289" s="181"/>
      <c r="C289" s="182" t="s">
        <v>1098</v>
      </c>
      <c r="D289" s="182" t="s">
        <v>151</v>
      </c>
      <c r="E289" s="183" t="s">
        <v>2076</v>
      </c>
      <c r="F289" s="184" t="s">
        <v>2077</v>
      </c>
      <c r="G289" s="185" t="s">
        <v>373</v>
      </c>
      <c r="H289" s="186">
        <v>1</v>
      </c>
      <c r="I289" s="187"/>
      <c r="J289" s="188">
        <f>ROUND(I289*H289,2)</f>
        <v>0</v>
      </c>
      <c r="K289" s="184" t="s">
        <v>220</v>
      </c>
      <c r="L289" s="42"/>
      <c r="M289" s="189" t="s">
        <v>5</v>
      </c>
      <c r="N289" s="190" t="s">
        <v>48</v>
      </c>
      <c r="O289" s="43"/>
      <c r="P289" s="191">
        <f>O289*H289</f>
        <v>0</v>
      </c>
      <c r="Q289" s="191">
        <v>0</v>
      </c>
      <c r="R289" s="191">
        <f>Q289*H289</f>
        <v>0</v>
      </c>
      <c r="S289" s="191">
        <v>0</v>
      </c>
      <c r="T289" s="192">
        <f>S289*H289</f>
        <v>0</v>
      </c>
      <c r="AR289" s="25" t="s">
        <v>974</v>
      </c>
      <c r="AT289" s="25" t="s">
        <v>151</v>
      </c>
      <c r="AU289" s="25" t="s">
        <v>89</v>
      </c>
      <c r="AY289" s="25" t="s">
        <v>149</v>
      </c>
      <c r="BE289" s="193">
        <f>IF(N289="základní",J289,0)</f>
        <v>0</v>
      </c>
      <c r="BF289" s="193">
        <f>IF(N289="snížená",J289,0)</f>
        <v>0</v>
      </c>
      <c r="BG289" s="193">
        <f>IF(N289="zákl. přenesená",J289,0)</f>
        <v>0</v>
      </c>
      <c r="BH289" s="193">
        <f>IF(N289="sníž. přenesená",J289,0)</f>
        <v>0</v>
      </c>
      <c r="BI289" s="193">
        <f>IF(N289="nulová",J289,0)</f>
        <v>0</v>
      </c>
      <c r="BJ289" s="25" t="s">
        <v>84</v>
      </c>
      <c r="BK289" s="193">
        <f>ROUND(I289*H289,2)</f>
        <v>0</v>
      </c>
      <c r="BL289" s="25" t="s">
        <v>974</v>
      </c>
      <c r="BM289" s="25" t="s">
        <v>2078</v>
      </c>
    </row>
    <row r="290" spans="2:65" s="1" customFormat="1" ht="40.5">
      <c r="B290" s="42"/>
      <c r="D290" s="194" t="s">
        <v>156</v>
      </c>
      <c r="F290" s="195" t="s">
        <v>2079</v>
      </c>
      <c r="I290" s="196"/>
      <c r="L290" s="42"/>
      <c r="M290" s="197"/>
      <c r="N290" s="43"/>
      <c r="O290" s="43"/>
      <c r="P290" s="43"/>
      <c r="Q290" s="43"/>
      <c r="R290" s="43"/>
      <c r="S290" s="43"/>
      <c r="T290" s="71"/>
      <c r="AT290" s="25" t="s">
        <v>156</v>
      </c>
      <c r="AU290" s="25" t="s">
        <v>89</v>
      </c>
    </row>
    <row r="291" spans="2:65" s="1" customFormat="1" ht="16.5" customHeight="1">
      <c r="B291" s="181"/>
      <c r="C291" s="182" t="s">
        <v>1103</v>
      </c>
      <c r="D291" s="182" t="s">
        <v>151</v>
      </c>
      <c r="E291" s="183" t="s">
        <v>2080</v>
      </c>
      <c r="F291" s="184" t="s">
        <v>2081</v>
      </c>
      <c r="G291" s="185" t="s">
        <v>373</v>
      </c>
      <c r="H291" s="186">
        <v>4</v>
      </c>
      <c r="I291" s="187"/>
      <c r="J291" s="188">
        <f>ROUND(I291*H291,2)</f>
        <v>0</v>
      </c>
      <c r="K291" s="184" t="s">
        <v>220</v>
      </c>
      <c r="L291" s="42"/>
      <c r="M291" s="189" t="s">
        <v>5</v>
      </c>
      <c r="N291" s="190" t="s">
        <v>48</v>
      </c>
      <c r="O291" s="43"/>
      <c r="P291" s="191">
        <f>O291*H291</f>
        <v>0</v>
      </c>
      <c r="Q291" s="191">
        <v>0</v>
      </c>
      <c r="R291" s="191">
        <f>Q291*H291</f>
        <v>0</v>
      </c>
      <c r="S291" s="191">
        <v>0</v>
      </c>
      <c r="T291" s="192">
        <f>S291*H291</f>
        <v>0</v>
      </c>
      <c r="AR291" s="25" t="s">
        <v>974</v>
      </c>
      <c r="AT291" s="25" t="s">
        <v>151</v>
      </c>
      <c r="AU291" s="25" t="s">
        <v>89</v>
      </c>
      <c r="AY291" s="25" t="s">
        <v>149</v>
      </c>
      <c r="BE291" s="193">
        <f>IF(N291="základní",J291,0)</f>
        <v>0</v>
      </c>
      <c r="BF291" s="193">
        <f>IF(N291="snížená",J291,0)</f>
        <v>0</v>
      </c>
      <c r="BG291" s="193">
        <f>IF(N291="zákl. přenesená",J291,0)</f>
        <v>0</v>
      </c>
      <c r="BH291" s="193">
        <f>IF(N291="sníž. přenesená",J291,0)</f>
        <v>0</v>
      </c>
      <c r="BI291" s="193">
        <f>IF(N291="nulová",J291,0)</f>
        <v>0</v>
      </c>
      <c r="BJ291" s="25" t="s">
        <v>84</v>
      </c>
      <c r="BK291" s="193">
        <f>ROUND(I291*H291,2)</f>
        <v>0</v>
      </c>
      <c r="BL291" s="25" t="s">
        <v>974</v>
      </c>
      <c r="BM291" s="25" t="s">
        <v>2082</v>
      </c>
    </row>
    <row r="292" spans="2:65" s="1" customFormat="1" ht="13.5">
      <c r="B292" s="42"/>
      <c r="D292" s="194" t="s">
        <v>156</v>
      </c>
      <c r="F292" s="195" t="s">
        <v>2083</v>
      </c>
      <c r="I292" s="196"/>
      <c r="L292" s="42"/>
      <c r="M292" s="197"/>
      <c r="N292" s="43"/>
      <c r="O292" s="43"/>
      <c r="P292" s="43"/>
      <c r="Q292" s="43"/>
      <c r="R292" s="43"/>
      <c r="S292" s="43"/>
      <c r="T292" s="71"/>
      <c r="AT292" s="25" t="s">
        <v>156</v>
      </c>
      <c r="AU292" s="25" t="s">
        <v>89</v>
      </c>
    </row>
    <row r="293" spans="2:65" s="1" customFormat="1" ht="25.5" customHeight="1">
      <c r="B293" s="181"/>
      <c r="C293" s="182" t="s">
        <v>1108</v>
      </c>
      <c r="D293" s="182" t="s">
        <v>151</v>
      </c>
      <c r="E293" s="183" t="s">
        <v>2084</v>
      </c>
      <c r="F293" s="184" t="s">
        <v>2085</v>
      </c>
      <c r="G293" s="185" t="s">
        <v>373</v>
      </c>
      <c r="H293" s="186">
        <v>6</v>
      </c>
      <c r="I293" s="187"/>
      <c r="J293" s="188">
        <f>ROUND(I293*H293,2)</f>
        <v>0</v>
      </c>
      <c r="K293" s="184" t="s">
        <v>5</v>
      </c>
      <c r="L293" s="42"/>
      <c r="M293" s="189" t="s">
        <v>5</v>
      </c>
      <c r="N293" s="190" t="s">
        <v>48</v>
      </c>
      <c r="O293" s="43"/>
      <c r="P293" s="191">
        <f>O293*H293</f>
        <v>0</v>
      </c>
      <c r="Q293" s="191">
        <v>0</v>
      </c>
      <c r="R293" s="191">
        <f>Q293*H293</f>
        <v>0</v>
      </c>
      <c r="S293" s="191">
        <v>0</v>
      </c>
      <c r="T293" s="192">
        <f>S293*H293</f>
        <v>0</v>
      </c>
      <c r="AR293" s="25" t="s">
        <v>302</v>
      </c>
      <c r="AT293" s="25" t="s">
        <v>151</v>
      </c>
      <c r="AU293" s="25" t="s">
        <v>89</v>
      </c>
      <c r="AY293" s="25" t="s">
        <v>149</v>
      </c>
      <c r="BE293" s="193">
        <f>IF(N293="základní",J293,0)</f>
        <v>0</v>
      </c>
      <c r="BF293" s="193">
        <f>IF(N293="snížená",J293,0)</f>
        <v>0</v>
      </c>
      <c r="BG293" s="193">
        <f>IF(N293="zákl. přenesená",J293,0)</f>
        <v>0</v>
      </c>
      <c r="BH293" s="193">
        <f>IF(N293="sníž. přenesená",J293,0)</f>
        <v>0</v>
      </c>
      <c r="BI293" s="193">
        <f>IF(N293="nulová",J293,0)</f>
        <v>0</v>
      </c>
      <c r="BJ293" s="25" t="s">
        <v>84</v>
      </c>
      <c r="BK293" s="193">
        <f>ROUND(I293*H293,2)</f>
        <v>0</v>
      </c>
      <c r="BL293" s="25" t="s">
        <v>302</v>
      </c>
      <c r="BM293" s="25" t="s">
        <v>2086</v>
      </c>
    </row>
    <row r="294" spans="2:65" s="1" customFormat="1" ht="40.5">
      <c r="B294" s="42"/>
      <c r="D294" s="194" t="s">
        <v>156</v>
      </c>
      <c r="F294" s="195" t="s">
        <v>2087</v>
      </c>
      <c r="I294" s="196"/>
      <c r="L294" s="42"/>
      <c r="M294" s="197"/>
      <c r="N294" s="43"/>
      <c r="O294" s="43"/>
      <c r="P294" s="43"/>
      <c r="Q294" s="43"/>
      <c r="R294" s="43"/>
      <c r="S294" s="43"/>
      <c r="T294" s="71"/>
      <c r="AT294" s="25" t="s">
        <v>156</v>
      </c>
      <c r="AU294" s="25" t="s">
        <v>89</v>
      </c>
    </row>
    <row r="295" spans="2:65" s="1" customFormat="1" ht="16.5" customHeight="1">
      <c r="B295" s="181"/>
      <c r="C295" s="182" t="s">
        <v>1115</v>
      </c>
      <c r="D295" s="182" t="s">
        <v>151</v>
      </c>
      <c r="E295" s="183" t="s">
        <v>2088</v>
      </c>
      <c r="F295" s="184" t="s">
        <v>2089</v>
      </c>
      <c r="G295" s="185" t="s">
        <v>154</v>
      </c>
      <c r="H295" s="186">
        <v>1</v>
      </c>
      <c r="I295" s="187"/>
      <c r="J295" s="188">
        <f>ROUND(I295*H295,2)</f>
        <v>0</v>
      </c>
      <c r="K295" s="184" t="s">
        <v>5</v>
      </c>
      <c r="L295" s="42"/>
      <c r="M295" s="189" t="s">
        <v>5</v>
      </c>
      <c r="N295" s="190" t="s">
        <v>48</v>
      </c>
      <c r="O295" s="43"/>
      <c r="P295" s="191">
        <f>O295*H295</f>
        <v>0</v>
      </c>
      <c r="Q295" s="191">
        <v>0</v>
      </c>
      <c r="R295" s="191">
        <f>Q295*H295</f>
        <v>0</v>
      </c>
      <c r="S295" s="191">
        <v>0</v>
      </c>
      <c r="T295" s="192">
        <f>S295*H295</f>
        <v>0</v>
      </c>
      <c r="AR295" s="25" t="s">
        <v>974</v>
      </c>
      <c r="AT295" s="25" t="s">
        <v>151</v>
      </c>
      <c r="AU295" s="25" t="s">
        <v>89</v>
      </c>
      <c r="AY295" s="25" t="s">
        <v>149</v>
      </c>
      <c r="BE295" s="193">
        <f>IF(N295="základní",J295,0)</f>
        <v>0</v>
      </c>
      <c r="BF295" s="193">
        <f>IF(N295="snížená",J295,0)</f>
        <v>0</v>
      </c>
      <c r="BG295" s="193">
        <f>IF(N295="zákl. přenesená",J295,0)</f>
        <v>0</v>
      </c>
      <c r="BH295" s="193">
        <f>IF(N295="sníž. přenesená",J295,0)</f>
        <v>0</v>
      </c>
      <c r="BI295" s="193">
        <f>IF(N295="nulová",J295,0)</f>
        <v>0</v>
      </c>
      <c r="BJ295" s="25" t="s">
        <v>84</v>
      </c>
      <c r="BK295" s="193">
        <f>ROUND(I295*H295,2)</f>
        <v>0</v>
      </c>
      <c r="BL295" s="25" t="s">
        <v>974</v>
      </c>
      <c r="BM295" s="25" t="s">
        <v>2090</v>
      </c>
    </row>
    <row r="296" spans="2:65" s="1" customFormat="1" ht="13.5">
      <c r="B296" s="42"/>
      <c r="D296" s="194" t="s">
        <v>156</v>
      </c>
      <c r="F296" s="195" t="s">
        <v>2089</v>
      </c>
      <c r="I296" s="196"/>
      <c r="L296" s="42"/>
      <c r="M296" s="197"/>
      <c r="N296" s="43"/>
      <c r="O296" s="43"/>
      <c r="P296" s="43"/>
      <c r="Q296" s="43"/>
      <c r="R296" s="43"/>
      <c r="S296" s="43"/>
      <c r="T296" s="71"/>
      <c r="AT296" s="25" t="s">
        <v>156</v>
      </c>
      <c r="AU296" s="25" t="s">
        <v>89</v>
      </c>
    </row>
    <row r="297" spans="2:65" s="1" customFormat="1" ht="16.5" customHeight="1">
      <c r="B297" s="181"/>
      <c r="C297" s="182" t="s">
        <v>1120</v>
      </c>
      <c r="D297" s="182" t="s">
        <v>151</v>
      </c>
      <c r="E297" s="183" t="s">
        <v>2091</v>
      </c>
      <c r="F297" s="184" t="s">
        <v>2092</v>
      </c>
      <c r="G297" s="185" t="s">
        <v>1480</v>
      </c>
      <c r="H297" s="186">
        <v>12</v>
      </c>
      <c r="I297" s="187"/>
      <c r="J297" s="188">
        <f>ROUND(I297*H297,2)</f>
        <v>0</v>
      </c>
      <c r="K297" s="184" t="s">
        <v>5</v>
      </c>
      <c r="L297" s="42"/>
      <c r="M297" s="189" t="s">
        <v>5</v>
      </c>
      <c r="N297" s="190" t="s">
        <v>48</v>
      </c>
      <c r="O297" s="43"/>
      <c r="P297" s="191">
        <f>O297*H297</f>
        <v>0</v>
      </c>
      <c r="Q297" s="191">
        <v>0</v>
      </c>
      <c r="R297" s="191">
        <f>Q297*H297</f>
        <v>0</v>
      </c>
      <c r="S297" s="191">
        <v>0</v>
      </c>
      <c r="T297" s="192">
        <f>S297*H297</f>
        <v>0</v>
      </c>
      <c r="AR297" s="25" t="s">
        <v>974</v>
      </c>
      <c r="AT297" s="25" t="s">
        <v>151</v>
      </c>
      <c r="AU297" s="25" t="s">
        <v>89</v>
      </c>
      <c r="AY297" s="25" t="s">
        <v>149</v>
      </c>
      <c r="BE297" s="193">
        <f>IF(N297="základní",J297,0)</f>
        <v>0</v>
      </c>
      <c r="BF297" s="193">
        <f>IF(N297="snížená",J297,0)</f>
        <v>0</v>
      </c>
      <c r="BG297" s="193">
        <f>IF(N297="zákl. přenesená",J297,0)</f>
        <v>0</v>
      </c>
      <c r="BH297" s="193">
        <f>IF(N297="sníž. přenesená",J297,0)</f>
        <v>0</v>
      </c>
      <c r="BI297" s="193">
        <f>IF(N297="nulová",J297,0)</f>
        <v>0</v>
      </c>
      <c r="BJ297" s="25" t="s">
        <v>84</v>
      </c>
      <c r="BK297" s="193">
        <f>ROUND(I297*H297,2)</f>
        <v>0</v>
      </c>
      <c r="BL297" s="25" t="s">
        <v>974</v>
      </c>
      <c r="BM297" s="25" t="s">
        <v>2093</v>
      </c>
    </row>
    <row r="298" spans="2:65" s="1" customFormat="1" ht="27">
      <c r="B298" s="42"/>
      <c r="D298" s="194" t="s">
        <v>156</v>
      </c>
      <c r="F298" s="195" t="s">
        <v>2094</v>
      </c>
      <c r="I298" s="196"/>
      <c r="L298" s="42"/>
      <c r="M298" s="197"/>
      <c r="N298" s="43"/>
      <c r="O298" s="43"/>
      <c r="P298" s="43"/>
      <c r="Q298" s="43"/>
      <c r="R298" s="43"/>
      <c r="S298" s="43"/>
      <c r="T298" s="71"/>
      <c r="AT298" s="25" t="s">
        <v>156</v>
      </c>
      <c r="AU298" s="25" t="s">
        <v>89</v>
      </c>
    </row>
    <row r="299" spans="2:65" s="1" customFormat="1" ht="16.5" customHeight="1">
      <c r="B299" s="181"/>
      <c r="C299" s="182" t="s">
        <v>1126</v>
      </c>
      <c r="D299" s="182" t="s">
        <v>151</v>
      </c>
      <c r="E299" s="183" t="s">
        <v>2095</v>
      </c>
      <c r="F299" s="184" t="s">
        <v>2096</v>
      </c>
      <c r="G299" s="185" t="s">
        <v>1480</v>
      </c>
      <c r="H299" s="186">
        <v>24</v>
      </c>
      <c r="I299" s="187"/>
      <c r="J299" s="188">
        <f>ROUND(I299*H299,2)</f>
        <v>0</v>
      </c>
      <c r="K299" s="184" t="s">
        <v>5</v>
      </c>
      <c r="L299" s="42"/>
      <c r="M299" s="189" t="s">
        <v>5</v>
      </c>
      <c r="N299" s="190" t="s">
        <v>48</v>
      </c>
      <c r="O299" s="43"/>
      <c r="P299" s="191">
        <f>O299*H299</f>
        <v>0</v>
      </c>
      <c r="Q299" s="191">
        <v>0</v>
      </c>
      <c r="R299" s="191">
        <f>Q299*H299</f>
        <v>0</v>
      </c>
      <c r="S299" s="191">
        <v>0</v>
      </c>
      <c r="T299" s="192">
        <f>S299*H299</f>
        <v>0</v>
      </c>
      <c r="AR299" s="25" t="s">
        <v>974</v>
      </c>
      <c r="AT299" s="25" t="s">
        <v>151</v>
      </c>
      <c r="AU299" s="25" t="s">
        <v>89</v>
      </c>
      <c r="AY299" s="25" t="s">
        <v>149</v>
      </c>
      <c r="BE299" s="193">
        <f>IF(N299="základní",J299,0)</f>
        <v>0</v>
      </c>
      <c r="BF299" s="193">
        <f>IF(N299="snížená",J299,0)</f>
        <v>0</v>
      </c>
      <c r="BG299" s="193">
        <f>IF(N299="zákl. přenesená",J299,0)</f>
        <v>0</v>
      </c>
      <c r="BH299" s="193">
        <f>IF(N299="sníž. přenesená",J299,0)</f>
        <v>0</v>
      </c>
      <c r="BI299" s="193">
        <f>IF(N299="nulová",J299,0)</f>
        <v>0</v>
      </c>
      <c r="BJ299" s="25" t="s">
        <v>84</v>
      </c>
      <c r="BK299" s="193">
        <f>ROUND(I299*H299,2)</f>
        <v>0</v>
      </c>
      <c r="BL299" s="25" t="s">
        <v>974</v>
      </c>
      <c r="BM299" s="25" t="s">
        <v>2097</v>
      </c>
    </row>
    <row r="300" spans="2:65" s="1" customFormat="1" ht="67.5">
      <c r="B300" s="42"/>
      <c r="D300" s="194" t="s">
        <v>156</v>
      </c>
      <c r="F300" s="195" t="s">
        <v>2098</v>
      </c>
      <c r="I300" s="196"/>
      <c r="L300" s="42"/>
      <c r="M300" s="197"/>
      <c r="N300" s="43"/>
      <c r="O300" s="43"/>
      <c r="P300" s="43"/>
      <c r="Q300" s="43"/>
      <c r="R300" s="43"/>
      <c r="S300" s="43"/>
      <c r="T300" s="71"/>
      <c r="AT300" s="25" t="s">
        <v>156</v>
      </c>
      <c r="AU300" s="25" t="s">
        <v>89</v>
      </c>
    </row>
    <row r="301" spans="2:65" s="1" customFormat="1" ht="16.5" customHeight="1">
      <c r="B301" s="181"/>
      <c r="C301" s="182" t="s">
        <v>1131</v>
      </c>
      <c r="D301" s="182" t="s">
        <v>151</v>
      </c>
      <c r="E301" s="183" t="s">
        <v>2099</v>
      </c>
      <c r="F301" s="184" t="s">
        <v>2100</v>
      </c>
      <c r="G301" s="185" t="s">
        <v>1480</v>
      </c>
      <c r="H301" s="186">
        <v>12</v>
      </c>
      <c r="I301" s="187"/>
      <c r="J301" s="188">
        <f>ROUND(I301*H301,2)</f>
        <v>0</v>
      </c>
      <c r="K301" s="184" t="s">
        <v>5</v>
      </c>
      <c r="L301" s="42"/>
      <c r="M301" s="189" t="s">
        <v>5</v>
      </c>
      <c r="N301" s="190" t="s">
        <v>48</v>
      </c>
      <c r="O301" s="43"/>
      <c r="P301" s="191">
        <f>O301*H301</f>
        <v>0</v>
      </c>
      <c r="Q301" s="191">
        <v>0</v>
      </c>
      <c r="R301" s="191">
        <f>Q301*H301</f>
        <v>0</v>
      </c>
      <c r="S301" s="191">
        <v>0</v>
      </c>
      <c r="T301" s="192">
        <f>S301*H301</f>
        <v>0</v>
      </c>
      <c r="AR301" s="25" t="s">
        <v>974</v>
      </c>
      <c r="AT301" s="25" t="s">
        <v>151</v>
      </c>
      <c r="AU301" s="25" t="s">
        <v>89</v>
      </c>
      <c r="AY301" s="25" t="s">
        <v>149</v>
      </c>
      <c r="BE301" s="193">
        <f>IF(N301="základní",J301,0)</f>
        <v>0</v>
      </c>
      <c r="BF301" s="193">
        <f>IF(N301="snížená",J301,0)</f>
        <v>0</v>
      </c>
      <c r="BG301" s="193">
        <f>IF(N301="zákl. přenesená",J301,0)</f>
        <v>0</v>
      </c>
      <c r="BH301" s="193">
        <f>IF(N301="sníž. přenesená",J301,0)</f>
        <v>0</v>
      </c>
      <c r="BI301" s="193">
        <f>IF(N301="nulová",J301,0)</f>
        <v>0</v>
      </c>
      <c r="BJ301" s="25" t="s">
        <v>84</v>
      </c>
      <c r="BK301" s="193">
        <f>ROUND(I301*H301,2)</f>
        <v>0</v>
      </c>
      <c r="BL301" s="25" t="s">
        <v>974</v>
      </c>
      <c r="BM301" s="25" t="s">
        <v>2101</v>
      </c>
    </row>
    <row r="302" spans="2:65" s="1" customFormat="1" ht="40.5">
      <c r="B302" s="42"/>
      <c r="D302" s="194" t="s">
        <v>156</v>
      </c>
      <c r="F302" s="195" t="s">
        <v>2102</v>
      </c>
      <c r="I302" s="196"/>
      <c r="L302" s="42"/>
      <c r="M302" s="198"/>
      <c r="N302" s="199"/>
      <c r="O302" s="199"/>
      <c r="P302" s="199"/>
      <c r="Q302" s="199"/>
      <c r="R302" s="199"/>
      <c r="S302" s="199"/>
      <c r="T302" s="200"/>
      <c r="AT302" s="25" t="s">
        <v>156</v>
      </c>
      <c r="AU302" s="25" t="s">
        <v>89</v>
      </c>
    </row>
    <row r="303" spans="2:65" s="1" customFormat="1" ht="6.95" customHeight="1">
      <c r="B303" s="57"/>
      <c r="C303" s="58"/>
      <c r="D303" s="58"/>
      <c r="E303" s="58"/>
      <c r="F303" s="58"/>
      <c r="G303" s="58"/>
      <c r="H303" s="58"/>
      <c r="I303" s="135"/>
      <c r="J303" s="58"/>
      <c r="K303" s="58"/>
      <c r="L303" s="42"/>
    </row>
  </sheetData>
  <autoFilter ref="C86:K302"/>
  <mergeCells count="13">
    <mergeCell ref="E79:H79"/>
    <mergeCell ref="G1:H1"/>
    <mergeCell ref="L2:V2"/>
    <mergeCell ref="E49:H49"/>
    <mergeCell ref="E51:H51"/>
    <mergeCell ref="J55:J56"/>
    <mergeCell ref="E75:H75"/>
    <mergeCell ref="E77:H77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5"/>
  <sheetViews>
    <sheetView showGridLines="0" workbookViewId="0">
      <pane ySplit="1" topLeftCell="A61" activePane="bottomLeft" state="frozen"/>
      <selection pane="bottomLeft" activeCell="I83" sqref="I83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114</v>
      </c>
      <c r="G1" s="372" t="s">
        <v>115</v>
      </c>
      <c r="H1" s="372"/>
      <c r="I1" s="111"/>
      <c r="J1" s="110" t="s">
        <v>116</v>
      </c>
      <c r="K1" s="109" t="s">
        <v>117</v>
      </c>
      <c r="L1" s="110" t="s">
        <v>118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62" t="s">
        <v>8</v>
      </c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25" t="s">
        <v>113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89</v>
      </c>
    </row>
    <row r="4" spans="1:70" ht="36.950000000000003" customHeight="1">
      <c r="B4" s="29"/>
      <c r="C4" s="30"/>
      <c r="D4" s="31" t="s">
        <v>119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16.5" customHeight="1">
      <c r="B7" s="29"/>
      <c r="C7" s="30"/>
      <c r="D7" s="30"/>
      <c r="E7" s="364" t="str">
        <f>'Rekapitulace stavby'!K6</f>
        <v>SPŠ a SOU Pelhřimov – oprava kotelny, ul. Růžová, Pelhřimov</v>
      </c>
      <c r="F7" s="365"/>
      <c r="G7" s="365"/>
      <c r="H7" s="365"/>
      <c r="I7" s="113"/>
      <c r="J7" s="30"/>
      <c r="K7" s="32"/>
    </row>
    <row r="8" spans="1:70">
      <c r="B8" s="29"/>
      <c r="C8" s="30"/>
      <c r="D8" s="38" t="s">
        <v>120</v>
      </c>
      <c r="E8" s="30"/>
      <c r="F8" s="30"/>
      <c r="G8" s="30"/>
      <c r="H8" s="30"/>
      <c r="I8" s="113"/>
      <c r="J8" s="30"/>
      <c r="K8" s="32"/>
    </row>
    <row r="9" spans="1:70" s="1" customFormat="1" ht="16.5" customHeight="1">
      <c r="B9" s="42"/>
      <c r="C9" s="43"/>
      <c r="D9" s="43"/>
      <c r="E9" s="364" t="s">
        <v>202</v>
      </c>
      <c r="F9" s="366"/>
      <c r="G9" s="366"/>
      <c r="H9" s="366"/>
      <c r="I9" s="114"/>
      <c r="J9" s="43"/>
      <c r="K9" s="46"/>
    </row>
    <row r="10" spans="1:70" s="1" customFormat="1">
      <c r="B10" s="42"/>
      <c r="C10" s="43"/>
      <c r="D10" s="38" t="s">
        <v>122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67" t="s">
        <v>2103</v>
      </c>
      <c r="F11" s="366"/>
      <c r="G11" s="366"/>
      <c r="H11" s="366"/>
      <c r="I11" s="114"/>
      <c r="J11" s="43"/>
      <c r="K11" s="46"/>
    </row>
    <row r="12" spans="1:70" s="1" customFormat="1" ht="13.5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22</v>
      </c>
      <c r="G13" s="43"/>
      <c r="H13" s="43"/>
      <c r="I13" s="115" t="s">
        <v>23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24</v>
      </c>
      <c r="E14" s="43"/>
      <c r="F14" s="36" t="s">
        <v>25</v>
      </c>
      <c r="G14" s="43"/>
      <c r="H14" s="43"/>
      <c r="I14" s="115" t="s">
        <v>26</v>
      </c>
      <c r="J14" s="116" t="str">
        <f>'Rekapitulace stavby'!AN8</f>
        <v>30. 5. 2018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28</v>
      </c>
      <c r="E16" s="43"/>
      <c r="F16" s="43"/>
      <c r="G16" s="43"/>
      <c r="H16" s="43"/>
      <c r="I16" s="115" t="s">
        <v>29</v>
      </c>
      <c r="J16" s="36" t="s">
        <v>30</v>
      </c>
      <c r="K16" s="46"/>
    </row>
    <row r="17" spans="2:11" s="1" customFormat="1" ht="18" customHeight="1">
      <c r="B17" s="42"/>
      <c r="C17" s="43"/>
      <c r="D17" s="43"/>
      <c r="E17" s="36" t="s">
        <v>31</v>
      </c>
      <c r="F17" s="43"/>
      <c r="G17" s="43"/>
      <c r="H17" s="43"/>
      <c r="I17" s="115" t="s">
        <v>32</v>
      </c>
      <c r="J17" s="36" t="s">
        <v>33</v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34</v>
      </c>
      <c r="E19" s="43"/>
      <c r="F19" s="43"/>
      <c r="G19" s="43"/>
      <c r="H19" s="43"/>
      <c r="I19" s="115" t="s">
        <v>29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32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36</v>
      </c>
      <c r="E22" s="43"/>
      <c r="F22" s="43"/>
      <c r="G22" s="43"/>
      <c r="H22" s="43"/>
      <c r="I22" s="115" t="s">
        <v>29</v>
      </c>
      <c r="J22" s="36" t="s">
        <v>37</v>
      </c>
      <c r="K22" s="46"/>
    </row>
    <row r="23" spans="2:11" s="1" customFormat="1" ht="18" customHeight="1">
      <c r="B23" s="42"/>
      <c r="C23" s="43"/>
      <c r="D23" s="43"/>
      <c r="E23" s="36" t="s">
        <v>38</v>
      </c>
      <c r="F23" s="43"/>
      <c r="G23" s="43"/>
      <c r="H23" s="43"/>
      <c r="I23" s="115" t="s">
        <v>32</v>
      </c>
      <c r="J23" s="36" t="s">
        <v>39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41</v>
      </c>
      <c r="E25" s="43"/>
      <c r="F25" s="43"/>
      <c r="G25" s="43"/>
      <c r="H25" s="43"/>
      <c r="I25" s="114"/>
      <c r="J25" s="43"/>
      <c r="K25" s="46"/>
    </row>
    <row r="26" spans="2:11" s="7" customFormat="1" ht="256.5" customHeight="1">
      <c r="B26" s="117"/>
      <c r="C26" s="118"/>
      <c r="D26" s="118"/>
      <c r="E26" s="330" t="s">
        <v>2104</v>
      </c>
      <c r="F26" s="330"/>
      <c r="G26" s="330"/>
      <c r="H26" s="33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43</v>
      </c>
      <c r="E29" s="43"/>
      <c r="F29" s="43"/>
      <c r="G29" s="43"/>
      <c r="H29" s="43"/>
      <c r="I29" s="114"/>
      <c r="J29" s="124">
        <f>ROUND(J82,2)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45</v>
      </c>
      <c r="G31" s="43"/>
      <c r="H31" s="43"/>
      <c r="I31" s="125" t="s">
        <v>44</v>
      </c>
      <c r="J31" s="47" t="s">
        <v>46</v>
      </c>
      <c r="K31" s="46"/>
    </row>
    <row r="32" spans="2:11" s="1" customFormat="1" ht="14.45" customHeight="1">
      <c r="B32" s="42"/>
      <c r="C32" s="43"/>
      <c r="D32" s="50" t="s">
        <v>47</v>
      </c>
      <c r="E32" s="50" t="s">
        <v>48</v>
      </c>
      <c r="F32" s="126">
        <f>ROUND(SUM(BE82:BE84), 2)</f>
        <v>0</v>
      </c>
      <c r="G32" s="43"/>
      <c r="H32" s="43"/>
      <c r="I32" s="127">
        <v>0.21</v>
      </c>
      <c r="J32" s="126">
        <f>ROUND(ROUND((SUM(BE82:BE84)),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49</v>
      </c>
      <c r="F33" s="126">
        <f>ROUND(SUM(BF82:BF84), 2)</f>
        <v>0</v>
      </c>
      <c r="G33" s="43"/>
      <c r="H33" s="43"/>
      <c r="I33" s="127">
        <v>0.15</v>
      </c>
      <c r="J33" s="126">
        <f>ROUND(ROUND((SUM(BF82:BF84)),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50</v>
      </c>
      <c r="F34" s="126">
        <f>ROUND(SUM(BG82:BG84),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51</v>
      </c>
      <c r="F35" s="126">
        <f>ROUND(SUM(BH82:BH84),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52</v>
      </c>
      <c r="F36" s="126">
        <f>ROUND(SUM(BI82:BI84),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53</v>
      </c>
      <c r="E38" s="72"/>
      <c r="F38" s="72"/>
      <c r="G38" s="130" t="s">
        <v>54</v>
      </c>
      <c r="H38" s="131" t="s">
        <v>55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125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16.5" customHeight="1">
      <c r="B47" s="42"/>
      <c r="C47" s="43"/>
      <c r="D47" s="43"/>
      <c r="E47" s="364" t="str">
        <f>E7</f>
        <v>SPŠ a SOU Pelhřimov – oprava kotelny, ul. Růžová, Pelhřimov</v>
      </c>
      <c r="F47" s="365"/>
      <c r="G47" s="365"/>
      <c r="H47" s="365"/>
      <c r="I47" s="114"/>
      <c r="J47" s="43"/>
      <c r="K47" s="46"/>
    </row>
    <row r="48" spans="2:11">
      <c r="B48" s="29"/>
      <c r="C48" s="38" t="s">
        <v>120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16.5" customHeight="1">
      <c r="B49" s="42"/>
      <c r="C49" s="43"/>
      <c r="D49" s="43"/>
      <c r="E49" s="364" t="s">
        <v>202</v>
      </c>
      <c r="F49" s="366"/>
      <c r="G49" s="366"/>
      <c r="H49" s="366"/>
      <c r="I49" s="114"/>
      <c r="J49" s="43"/>
      <c r="K49" s="46"/>
    </row>
    <row r="50" spans="2:47" s="1" customFormat="1" ht="14.45" customHeight="1">
      <c r="B50" s="42"/>
      <c r="C50" s="38" t="s">
        <v>122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17.25" customHeight="1">
      <c r="B51" s="42"/>
      <c r="C51" s="43"/>
      <c r="D51" s="43"/>
      <c r="E51" s="367" t="str">
        <f>E11</f>
        <v>01d - Měření a regulace</v>
      </c>
      <c r="F51" s="366"/>
      <c r="G51" s="366"/>
      <c r="H51" s="366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24</v>
      </c>
      <c r="D53" s="43"/>
      <c r="E53" s="43"/>
      <c r="F53" s="36" t="str">
        <f>F14</f>
        <v>Pelhřimov, ul. Růžová</v>
      </c>
      <c r="G53" s="43"/>
      <c r="H53" s="43"/>
      <c r="I53" s="115" t="s">
        <v>26</v>
      </c>
      <c r="J53" s="116" t="str">
        <f>IF(J14="","",J14)</f>
        <v>30. 5. 2018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>
      <c r="B55" s="42"/>
      <c r="C55" s="38" t="s">
        <v>28</v>
      </c>
      <c r="D55" s="43"/>
      <c r="E55" s="43"/>
      <c r="F55" s="36" t="str">
        <f>E17</f>
        <v>Kraj Vysočina</v>
      </c>
      <c r="G55" s="43"/>
      <c r="H55" s="43"/>
      <c r="I55" s="115" t="s">
        <v>36</v>
      </c>
      <c r="J55" s="330" t="str">
        <f>E23</f>
        <v>PROJEKT CENTRUM NOVA s.r.o.</v>
      </c>
      <c r="K55" s="46"/>
    </row>
    <row r="56" spans="2:47" s="1" customFormat="1" ht="14.45" customHeight="1">
      <c r="B56" s="42"/>
      <c r="C56" s="38" t="s">
        <v>34</v>
      </c>
      <c r="D56" s="43"/>
      <c r="E56" s="43"/>
      <c r="F56" s="36" t="str">
        <f>IF(E20="","",E20)</f>
        <v/>
      </c>
      <c r="G56" s="43"/>
      <c r="H56" s="43"/>
      <c r="I56" s="114"/>
      <c r="J56" s="368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126</v>
      </c>
      <c r="D58" s="128"/>
      <c r="E58" s="128"/>
      <c r="F58" s="128"/>
      <c r="G58" s="128"/>
      <c r="H58" s="128"/>
      <c r="I58" s="139"/>
      <c r="J58" s="140" t="s">
        <v>127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128</v>
      </c>
      <c r="D60" s="43"/>
      <c r="E60" s="43"/>
      <c r="F60" s="43"/>
      <c r="G60" s="43"/>
      <c r="H60" s="43"/>
      <c r="I60" s="114"/>
      <c r="J60" s="124">
        <f>J82</f>
        <v>0</v>
      </c>
      <c r="K60" s="46"/>
      <c r="AU60" s="25" t="s">
        <v>129</v>
      </c>
    </row>
    <row r="61" spans="2:47" s="1" customFormat="1" ht="21.75" customHeight="1">
      <c r="B61" s="42"/>
      <c r="C61" s="43"/>
      <c r="D61" s="43"/>
      <c r="E61" s="43"/>
      <c r="F61" s="43"/>
      <c r="G61" s="43"/>
      <c r="H61" s="43"/>
      <c r="I61" s="114"/>
      <c r="J61" s="43"/>
      <c r="K61" s="46"/>
    </row>
    <row r="62" spans="2:47" s="1" customFormat="1" ht="6.95" customHeight="1">
      <c r="B62" s="57"/>
      <c r="C62" s="58"/>
      <c r="D62" s="58"/>
      <c r="E62" s="58"/>
      <c r="F62" s="58"/>
      <c r="G62" s="58"/>
      <c r="H62" s="58"/>
      <c r="I62" s="135"/>
      <c r="J62" s="58"/>
      <c r="K62" s="59"/>
    </row>
    <row r="66" spans="2:12" s="1" customFormat="1" ht="6.95" customHeight="1">
      <c r="B66" s="60"/>
      <c r="C66" s="61"/>
      <c r="D66" s="61"/>
      <c r="E66" s="61"/>
      <c r="F66" s="61"/>
      <c r="G66" s="61"/>
      <c r="H66" s="61"/>
      <c r="I66" s="136"/>
      <c r="J66" s="61"/>
      <c r="K66" s="61"/>
      <c r="L66" s="42"/>
    </row>
    <row r="67" spans="2:12" s="1" customFormat="1" ht="36.950000000000003" customHeight="1">
      <c r="B67" s="42"/>
      <c r="C67" s="62" t="s">
        <v>132</v>
      </c>
      <c r="L67" s="42"/>
    </row>
    <row r="68" spans="2:12" s="1" customFormat="1" ht="6.95" customHeight="1">
      <c r="B68" s="42"/>
      <c r="L68" s="42"/>
    </row>
    <row r="69" spans="2:12" s="1" customFormat="1" ht="14.45" customHeight="1">
      <c r="B69" s="42"/>
      <c r="C69" s="64" t="s">
        <v>19</v>
      </c>
      <c r="L69" s="42"/>
    </row>
    <row r="70" spans="2:12" s="1" customFormat="1" ht="16.5" customHeight="1">
      <c r="B70" s="42"/>
      <c r="E70" s="369" t="str">
        <f>E7</f>
        <v>SPŠ a SOU Pelhřimov – oprava kotelny, ul. Růžová, Pelhřimov</v>
      </c>
      <c r="F70" s="370"/>
      <c r="G70" s="370"/>
      <c r="H70" s="370"/>
      <c r="L70" s="42"/>
    </row>
    <row r="71" spans="2:12">
      <c r="B71" s="29"/>
      <c r="C71" s="64" t="s">
        <v>120</v>
      </c>
      <c r="L71" s="29"/>
    </row>
    <row r="72" spans="2:12" s="1" customFormat="1" ht="16.5" customHeight="1">
      <c r="B72" s="42"/>
      <c r="E72" s="369" t="s">
        <v>202</v>
      </c>
      <c r="F72" s="371"/>
      <c r="G72" s="371"/>
      <c r="H72" s="371"/>
      <c r="L72" s="42"/>
    </row>
    <row r="73" spans="2:12" s="1" customFormat="1" ht="14.45" customHeight="1">
      <c r="B73" s="42"/>
      <c r="C73" s="64" t="s">
        <v>122</v>
      </c>
      <c r="L73" s="42"/>
    </row>
    <row r="74" spans="2:12" s="1" customFormat="1" ht="17.25" customHeight="1">
      <c r="B74" s="42"/>
      <c r="E74" s="341" t="str">
        <f>E11</f>
        <v>01d - Měření a regulace</v>
      </c>
      <c r="F74" s="371"/>
      <c r="G74" s="371"/>
      <c r="H74" s="371"/>
      <c r="L74" s="42"/>
    </row>
    <row r="75" spans="2:12" s="1" customFormat="1" ht="6.95" customHeight="1">
      <c r="B75" s="42"/>
      <c r="L75" s="42"/>
    </row>
    <row r="76" spans="2:12" s="1" customFormat="1" ht="18" customHeight="1">
      <c r="B76" s="42"/>
      <c r="C76" s="64" t="s">
        <v>24</v>
      </c>
      <c r="F76" s="157" t="str">
        <f>F14</f>
        <v>Pelhřimov, ul. Růžová</v>
      </c>
      <c r="I76" s="158" t="s">
        <v>26</v>
      </c>
      <c r="J76" s="68" t="str">
        <f>IF(J14="","",J14)</f>
        <v>30. 5. 2018</v>
      </c>
      <c r="L76" s="42"/>
    </row>
    <row r="77" spans="2:12" s="1" customFormat="1" ht="6.95" customHeight="1">
      <c r="B77" s="42"/>
      <c r="L77" s="42"/>
    </row>
    <row r="78" spans="2:12" s="1" customFormat="1">
      <c r="B78" s="42"/>
      <c r="C78" s="64" t="s">
        <v>28</v>
      </c>
      <c r="F78" s="157" t="str">
        <f>E17</f>
        <v>Kraj Vysočina</v>
      </c>
      <c r="I78" s="158" t="s">
        <v>36</v>
      </c>
      <c r="J78" s="157" t="str">
        <f>E23</f>
        <v>PROJEKT CENTRUM NOVA s.r.o.</v>
      </c>
      <c r="L78" s="42"/>
    </row>
    <row r="79" spans="2:12" s="1" customFormat="1" ht="14.45" customHeight="1">
      <c r="B79" s="42"/>
      <c r="C79" s="64" t="s">
        <v>34</v>
      </c>
      <c r="F79" s="157" t="str">
        <f>IF(E20="","",E20)</f>
        <v/>
      </c>
      <c r="L79" s="42"/>
    </row>
    <row r="80" spans="2:12" s="1" customFormat="1" ht="10.35" customHeight="1">
      <c r="B80" s="42"/>
      <c r="L80" s="42"/>
    </row>
    <row r="81" spans="2:65" s="10" customFormat="1" ht="29.25" customHeight="1">
      <c r="B81" s="159"/>
      <c r="C81" s="160" t="s">
        <v>133</v>
      </c>
      <c r="D81" s="161" t="s">
        <v>62</v>
      </c>
      <c r="E81" s="161" t="s">
        <v>58</v>
      </c>
      <c r="F81" s="161" t="s">
        <v>134</v>
      </c>
      <c r="G81" s="161" t="s">
        <v>135</v>
      </c>
      <c r="H81" s="161" t="s">
        <v>136</v>
      </c>
      <c r="I81" s="162" t="s">
        <v>137</v>
      </c>
      <c r="J81" s="161" t="s">
        <v>127</v>
      </c>
      <c r="K81" s="163" t="s">
        <v>138</v>
      </c>
      <c r="L81" s="159"/>
      <c r="M81" s="74" t="s">
        <v>139</v>
      </c>
      <c r="N81" s="75" t="s">
        <v>47</v>
      </c>
      <c r="O81" s="75" t="s">
        <v>140</v>
      </c>
      <c r="P81" s="75" t="s">
        <v>141</v>
      </c>
      <c r="Q81" s="75" t="s">
        <v>142</v>
      </c>
      <c r="R81" s="75" t="s">
        <v>143</v>
      </c>
      <c r="S81" s="75" t="s">
        <v>144</v>
      </c>
      <c r="T81" s="76" t="s">
        <v>145</v>
      </c>
    </row>
    <row r="82" spans="2:65" s="1" customFormat="1" ht="29.25" customHeight="1">
      <c r="B82" s="42"/>
      <c r="C82" s="78" t="s">
        <v>128</v>
      </c>
      <c r="J82" s="164">
        <f>BK82</f>
        <v>0</v>
      </c>
      <c r="L82" s="42"/>
      <c r="M82" s="77"/>
      <c r="N82" s="69"/>
      <c r="O82" s="69"/>
      <c r="P82" s="165">
        <f>SUM(P83:P84)</f>
        <v>0</v>
      </c>
      <c r="Q82" s="69"/>
      <c r="R82" s="165">
        <f>SUM(R83:R84)</f>
        <v>0</v>
      </c>
      <c r="S82" s="69"/>
      <c r="T82" s="166">
        <f>SUM(T83:T84)</f>
        <v>0</v>
      </c>
      <c r="AT82" s="25" t="s">
        <v>76</v>
      </c>
      <c r="AU82" s="25" t="s">
        <v>129</v>
      </c>
      <c r="BK82" s="167">
        <f>SUM(BK83:BK84)</f>
        <v>0</v>
      </c>
    </row>
    <row r="83" spans="2:65" s="1" customFormat="1" ht="16.5" customHeight="1">
      <c r="B83" s="181"/>
      <c r="C83" s="182" t="s">
        <v>84</v>
      </c>
      <c r="D83" s="182" t="s">
        <v>151</v>
      </c>
      <c r="E83" s="183" t="s">
        <v>2105</v>
      </c>
      <c r="F83" s="184" t="s">
        <v>112</v>
      </c>
      <c r="G83" s="185" t="s">
        <v>194</v>
      </c>
      <c r="H83" s="186">
        <v>1</v>
      </c>
      <c r="I83" s="187">
        <f>'[1]04'!$I$50</f>
        <v>0</v>
      </c>
      <c r="J83" s="188">
        <f>ROUND(I83*H83,2)</f>
        <v>0</v>
      </c>
      <c r="K83" s="184" t="s">
        <v>5</v>
      </c>
      <c r="L83" s="42"/>
      <c r="M83" s="189" t="s">
        <v>5</v>
      </c>
      <c r="N83" s="190" t="s">
        <v>48</v>
      </c>
      <c r="O83" s="43"/>
      <c r="P83" s="191">
        <f>O83*H83</f>
        <v>0</v>
      </c>
      <c r="Q83" s="191">
        <v>0</v>
      </c>
      <c r="R83" s="191">
        <f>Q83*H83</f>
        <v>0</v>
      </c>
      <c r="S83" s="191">
        <v>0</v>
      </c>
      <c r="T83" s="192">
        <f>S83*H83</f>
        <v>0</v>
      </c>
      <c r="AR83" s="25" t="s">
        <v>302</v>
      </c>
      <c r="AT83" s="25" t="s">
        <v>151</v>
      </c>
      <c r="AU83" s="25" t="s">
        <v>77</v>
      </c>
      <c r="AY83" s="25" t="s">
        <v>149</v>
      </c>
      <c r="BE83" s="193">
        <f>IF(N83="základní",J83,0)</f>
        <v>0</v>
      </c>
      <c r="BF83" s="193">
        <f>IF(N83="snížená",J83,0)</f>
        <v>0</v>
      </c>
      <c r="BG83" s="193">
        <f>IF(N83="zákl. přenesená",J83,0)</f>
        <v>0</v>
      </c>
      <c r="BH83" s="193">
        <f>IF(N83="sníž. přenesená",J83,0)</f>
        <v>0</v>
      </c>
      <c r="BI83" s="193">
        <f>IF(N83="nulová",J83,0)</f>
        <v>0</v>
      </c>
      <c r="BJ83" s="25" t="s">
        <v>84</v>
      </c>
      <c r="BK83" s="193">
        <f>ROUND(I83*H83,2)</f>
        <v>0</v>
      </c>
      <c r="BL83" s="25" t="s">
        <v>302</v>
      </c>
      <c r="BM83" s="25" t="s">
        <v>2106</v>
      </c>
    </row>
    <row r="84" spans="2:65" s="1" customFormat="1" ht="13.5">
      <c r="B84" s="42"/>
      <c r="D84" s="194" t="s">
        <v>156</v>
      </c>
      <c r="F84" s="195" t="s">
        <v>2107</v>
      </c>
      <c r="I84" s="196"/>
      <c r="L84" s="42"/>
      <c r="M84" s="198"/>
      <c r="N84" s="199"/>
      <c r="O84" s="199"/>
      <c r="P84" s="199"/>
      <c r="Q84" s="199"/>
      <c r="R84" s="199"/>
      <c r="S84" s="199"/>
      <c r="T84" s="200"/>
      <c r="AT84" s="25" t="s">
        <v>156</v>
      </c>
      <c r="AU84" s="25" t="s">
        <v>77</v>
      </c>
    </row>
    <row r="85" spans="2:65" s="1" customFormat="1" ht="6.95" customHeight="1">
      <c r="B85" s="57"/>
      <c r="C85" s="58"/>
      <c r="D85" s="58"/>
      <c r="E85" s="58"/>
      <c r="F85" s="58"/>
      <c r="G85" s="58"/>
      <c r="H85" s="58"/>
      <c r="I85" s="135"/>
      <c r="J85" s="58"/>
      <c r="K85" s="58"/>
      <c r="L85" s="42"/>
    </row>
  </sheetData>
  <autoFilter ref="C81:K84"/>
  <mergeCells count="13">
    <mergeCell ref="E74:H74"/>
    <mergeCell ref="G1:H1"/>
    <mergeCell ref="L2:V2"/>
    <mergeCell ref="E49:H49"/>
    <mergeCell ref="E51:H51"/>
    <mergeCell ref="J55:J56"/>
    <mergeCell ref="E70:H70"/>
    <mergeCell ref="E72:H7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5" customWidth="1"/>
    <col min="2" max="2" width="1.6640625" style="245" customWidth="1"/>
    <col min="3" max="4" width="5" style="245" customWidth="1"/>
    <col min="5" max="5" width="11.6640625" style="245" customWidth="1"/>
    <col min="6" max="6" width="9.1640625" style="245" customWidth="1"/>
    <col min="7" max="7" width="5" style="245" customWidth="1"/>
    <col min="8" max="8" width="77.83203125" style="245" customWidth="1"/>
    <col min="9" max="10" width="20" style="245" customWidth="1"/>
    <col min="11" max="11" width="1.6640625" style="245" customWidth="1"/>
  </cols>
  <sheetData>
    <row r="1" spans="2:11" ht="37.5" customHeight="1"/>
    <row r="2" spans="2:11" ht="7.5" customHeight="1">
      <c r="B2" s="246"/>
      <c r="C2" s="247"/>
      <c r="D2" s="247"/>
      <c r="E2" s="247"/>
      <c r="F2" s="247"/>
      <c r="G2" s="247"/>
      <c r="H2" s="247"/>
      <c r="I2" s="247"/>
      <c r="J2" s="247"/>
      <c r="K2" s="248"/>
    </row>
    <row r="3" spans="2:11" s="16" customFormat="1" ht="45" customHeight="1">
      <c r="B3" s="249"/>
      <c r="C3" s="376" t="s">
        <v>2108</v>
      </c>
      <c r="D3" s="376"/>
      <c r="E3" s="376"/>
      <c r="F3" s="376"/>
      <c r="G3" s="376"/>
      <c r="H3" s="376"/>
      <c r="I3" s="376"/>
      <c r="J3" s="376"/>
      <c r="K3" s="250"/>
    </row>
    <row r="4" spans="2:11" ht="25.5" customHeight="1">
      <c r="B4" s="251"/>
      <c r="C4" s="380" t="s">
        <v>2109</v>
      </c>
      <c r="D4" s="380"/>
      <c r="E4" s="380"/>
      <c r="F4" s="380"/>
      <c r="G4" s="380"/>
      <c r="H4" s="380"/>
      <c r="I4" s="380"/>
      <c r="J4" s="380"/>
      <c r="K4" s="252"/>
    </row>
    <row r="5" spans="2:11" ht="5.25" customHeight="1">
      <c r="B5" s="251"/>
      <c r="C5" s="253"/>
      <c r="D5" s="253"/>
      <c r="E5" s="253"/>
      <c r="F5" s="253"/>
      <c r="G5" s="253"/>
      <c r="H5" s="253"/>
      <c r="I5" s="253"/>
      <c r="J5" s="253"/>
      <c r="K5" s="252"/>
    </row>
    <row r="6" spans="2:11" ht="15" customHeight="1">
      <c r="B6" s="251"/>
      <c r="C6" s="379" t="s">
        <v>2110</v>
      </c>
      <c r="D6" s="379"/>
      <c r="E6" s="379"/>
      <c r="F6" s="379"/>
      <c r="G6" s="379"/>
      <c r="H6" s="379"/>
      <c r="I6" s="379"/>
      <c r="J6" s="379"/>
      <c r="K6" s="252"/>
    </row>
    <row r="7" spans="2:11" ht="15" customHeight="1">
      <c r="B7" s="255"/>
      <c r="C7" s="379" t="s">
        <v>2111</v>
      </c>
      <c r="D7" s="379"/>
      <c r="E7" s="379"/>
      <c r="F7" s="379"/>
      <c r="G7" s="379"/>
      <c r="H7" s="379"/>
      <c r="I7" s="379"/>
      <c r="J7" s="379"/>
      <c r="K7" s="252"/>
    </row>
    <row r="8" spans="2:11" ht="12.75" customHeight="1">
      <c r="B8" s="255"/>
      <c r="C8" s="254"/>
      <c r="D8" s="254"/>
      <c r="E8" s="254"/>
      <c r="F8" s="254"/>
      <c r="G8" s="254"/>
      <c r="H8" s="254"/>
      <c r="I8" s="254"/>
      <c r="J8" s="254"/>
      <c r="K8" s="252"/>
    </row>
    <row r="9" spans="2:11" ht="15" customHeight="1">
      <c r="B9" s="255"/>
      <c r="C9" s="379" t="s">
        <v>2112</v>
      </c>
      <c r="D9" s="379"/>
      <c r="E9" s="379"/>
      <c r="F9" s="379"/>
      <c r="G9" s="379"/>
      <c r="H9" s="379"/>
      <c r="I9" s="379"/>
      <c r="J9" s="379"/>
      <c r="K9" s="252"/>
    </row>
    <row r="10" spans="2:11" ht="15" customHeight="1">
      <c r="B10" s="255"/>
      <c r="C10" s="254"/>
      <c r="D10" s="379" t="s">
        <v>2113</v>
      </c>
      <c r="E10" s="379"/>
      <c r="F10" s="379"/>
      <c r="G10" s="379"/>
      <c r="H10" s="379"/>
      <c r="I10" s="379"/>
      <c r="J10" s="379"/>
      <c r="K10" s="252"/>
    </row>
    <row r="11" spans="2:11" ht="15" customHeight="1">
      <c r="B11" s="255"/>
      <c r="C11" s="256"/>
      <c r="D11" s="379" t="s">
        <v>2114</v>
      </c>
      <c r="E11" s="379"/>
      <c r="F11" s="379"/>
      <c r="G11" s="379"/>
      <c r="H11" s="379"/>
      <c r="I11" s="379"/>
      <c r="J11" s="379"/>
      <c r="K11" s="252"/>
    </row>
    <row r="12" spans="2:11" ht="12.75" customHeight="1">
      <c r="B12" s="255"/>
      <c r="C12" s="256"/>
      <c r="D12" s="256"/>
      <c r="E12" s="256"/>
      <c r="F12" s="256"/>
      <c r="G12" s="256"/>
      <c r="H12" s="256"/>
      <c r="I12" s="256"/>
      <c r="J12" s="256"/>
      <c r="K12" s="252"/>
    </row>
    <row r="13" spans="2:11" ht="15" customHeight="1">
      <c r="B13" s="255"/>
      <c r="C13" s="256"/>
      <c r="D13" s="379" t="s">
        <v>2115</v>
      </c>
      <c r="E13" s="379"/>
      <c r="F13" s="379"/>
      <c r="G13" s="379"/>
      <c r="H13" s="379"/>
      <c r="I13" s="379"/>
      <c r="J13" s="379"/>
      <c r="K13" s="252"/>
    </row>
    <row r="14" spans="2:11" ht="15" customHeight="1">
      <c r="B14" s="255"/>
      <c r="C14" s="256"/>
      <c r="D14" s="379" t="s">
        <v>2116</v>
      </c>
      <c r="E14" s="379"/>
      <c r="F14" s="379"/>
      <c r="G14" s="379"/>
      <c r="H14" s="379"/>
      <c r="I14" s="379"/>
      <c r="J14" s="379"/>
      <c r="K14" s="252"/>
    </row>
    <row r="15" spans="2:11" ht="15" customHeight="1">
      <c r="B15" s="255"/>
      <c r="C15" s="256"/>
      <c r="D15" s="379" t="s">
        <v>2117</v>
      </c>
      <c r="E15" s="379"/>
      <c r="F15" s="379"/>
      <c r="G15" s="379"/>
      <c r="H15" s="379"/>
      <c r="I15" s="379"/>
      <c r="J15" s="379"/>
      <c r="K15" s="252"/>
    </row>
    <row r="16" spans="2:11" ht="15" customHeight="1">
      <c r="B16" s="255"/>
      <c r="C16" s="256"/>
      <c r="D16" s="256"/>
      <c r="E16" s="257" t="s">
        <v>93</v>
      </c>
      <c r="F16" s="379" t="s">
        <v>2118</v>
      </c>
      <c r="G16" s="379"/>
      <c r="H16" s="379"/>
      <c r="I16" s="379"/>
      <c r="J16" s="379"/>
      <c r="K16" s="252"/>
    </row>
    <row r="17" spans="2:11" ht="15" customHeight="1">
      <c r="B17" s="255"/>
      <c r="C17" s="256"/>
      <c r="D17" s="256"/>
      <c r="E17" s="257" t="s">
        <v>2119</v>
      </c>
      <c r="F17" s="379" t="s">
        <v>2120</v>
      </c>
      <c r="G17" s="379"/>
      <c r="H17" s="379"/>
      <c r="I17" s="379"/>
      <c r="J17" s="379"/>
      <c r="K17" s="252"/>
    </row>
    <row r="18" spans="2:11" ht="15" customHeight="1">
      <c r="B18" s="255"/>
      <c r="C18" s="256"/>
      <c r="D18" s="256"/>
      <c r="E18" s="257" t="s">
        <v>2121</v>
      </c>
      <c r="F18" s="379" t="s">
        <v>2122</v>
      </c>
      <c r="G18" s="379"/>
      <c r="H18" s="379"/>
      <c r="I18" s="379"/>
      <c r="J18" s="379"/>
      <c r="K18" s="252"/>
    </row>
    <row r="19" spans="2:11" ht="15" customHeight="1">
      <c r="B19" s="255"/>
      <c r="C19" s="256"/>
      <c r="D19" s="256"/>
      <c r="E19" s="257" t="s">
        <v>83</v>
      </c>
      <c r="F19" s="379" t="s">
        <v>87</v>
      </c>
      <c r="G19" s="379"/>
      <c r="H19" s="379"/>
      <c r="I19" s="379"/>
      <c r="J19" s="379"/>
      <c r="K19" s="252"/>
    </row>
    <row r="20" spans="2:11" ht="15" customHeight="1">
      <c r="B20" s="255"/>
      <c r="C20" s="256"/>
      <c r="D20" s="256"/>
      <c r="E20" s="257" t="s">
        <v>146</v>
      </c>
      <c r="F20" s="379" t="s">
        <v>147</v>
      </c>
      <c r="G20" s="379"/>
      <c r="H20" s="379"/>
      <c r="I20" s="379"/>
      <c r="J20" s="379"/>
      <c r="K20" s="252"/>
    </row>
    <row r="21" spans="2:11" ht="15" customHeight="1">
      <c r="B21" s="255"/>
      <c r="C21" s="256"/>
      <c r="D21" s="256"/>
      <c r="E21" s="257" t="s">
        <v>88</v>
      </c>
      <c r="F21" s="379" t="s">
        <v>2123</v>
      </c>
      <c r="G21" s="379"/>
      <c r="H21" s="379"/>
      <c r="I21" s="379"/>
      <c r="J21" s="379"/>
      <c r="K21" s="252"/>
    </row>
    <row r="22" spans="2:11" ht="12.75" customHeight="1">
      <c r="B22" s="255"/>
      <c r="C22" s="256"/>
      <c r="D22" s="256"/>
      <c r="E22" s="256"/>
      <c r="F22" s="256"/>
      <c r="G22" s="256"/>
      <c r="H22" s="256"/>
      <c r="I22" s="256"/>
      <c r="J22" s="256"/>
      <c r="K22" s="252"/>
    </row>
    <row r="23" spans="2:11" ht="15" customHeight="1">
      <c r="B23" s="255"/>
      <c r="C23" s="379" t="s">
        <v>2124</v>
      </c>
      <c r="D23" s="379"/>
      <c r="E23" s="379"/>
      <c r="F23" s="379"/>
      <c r="G23" s="379"/>
      <c r="H23" s="379"/>
      <c r="I23" s="379"/>
      <c r="J23" s="379"/>
      <c r="K23" s="252"/>
    </row>
    <row r="24" spans="2:11" ht="15" customHeight="1">
      <c r="B24" s="255"/>
      <c r="C24" s="379" t="s">
        <v>2125</v>
      </c>
      <c r="D24" s="379"/>
      <c r="E24" s="379"/>
      <c r="F24" s="379"/>
      <c r="G24" s="379"/>
      <c r="H24" s="379"/>
      <c r="I24" s="379"/>
      <c r="J24" s="379"/>
      <c r="K24" s="252"/>
    </row>
    <row r="25" spans="2:11" ht="15" customHeight="1">
      <c r="B25" s="255"/>
      <c r="C25" s="254"/>
      <c r="D25" s="379" t="s">
        <v>2126</v>
      </c>
      <c r="E25" s="379"/>
      <c r="F25" s="379"/>
      <c r="G25" s="379"/>
      <c r="H25" s="379"/>
      <c r="I25" s="379"/>
      <c r="J25" s="379"/>
      <c r="K25" s="252"/>
    </row>
    <row r="26" spans="2:11" ht="15" customHeight="1">
      <c r="B26" s="255"/>
      <c r="C26" s="256"/>
      <c r="D26" s="379" t="s">
        <v>2127</v>
      </c>
      <c r="E26" s="379"/>
      <c r="F26" s="379"/>
      <c r="G26" s="379"/>
      <c r="H26" s="379"/>
      <c r="I26" s="379"/>
      <c r="J26" s="379"/>
      <c r="K26" s="252"/>
    </row>
    <row r="27" spans="2:11" ht="12.75" customHeight="1">
      <c r="B27" s="255"/>
      <c r="C27" s="256"/>
      <c r="D27" s="256"/>
      <c r="E27" s="256"/>
      <c r="F27" s="256"/>
      <c r="G27" s="256"/>
      <c r="H27" s="256"/>
      <c r="I27" s="256"/>
      <c r="J27" s="256"/>
      <c r="K27" s="252"/>
    </row>
    <row r="28" spans="2:11" ht="15" customHeight="1">
      <c r="B28" s="255"/>
      <c r="C28" s="256"/>
      <c r="D28" s="379" t="s">
        <v>2128</v>
      </c>
      <c r="E28" s="379"/>
      <c r="F28" s="379"/>
      <c r="G28" s="379"/>
      <c r="H28" s="379"/>
      <c r="I28" s="379"/>
      <c r="J28" s="379"/>
      <c r="K28" s="252"/>
    </row>
    <row r="29" spans="2:11" ht="15" customHeight="1">
      <c r="B29" s="255"/>
      <c r="C29" s="256"/>
      <c r="D29" s="379" t="s">
        <v>2129</v>
      </c>
      <c r="E29" s="379"/>
      <c r="F29" s="379"/>
      <c r="G29" s="379"/>
      <c r="H29" s="379"/>
      <c r="I29" s="379"/>
      <c r="J29" s="379"/>
      <c r="K29" s="252"/>
    </row>
    <row r="30" spans="2:11" ht="12.75" customHeight="1">
      <c r="B30" s="255"/>
      <c r="C30" s="256"/>
      <c r="D30" s="256"/>
      <c r="E30" s="256"/>
      <c r="F30" s="256"/>
      <c r="G30" s="256"/>
      <c r="H30" s="256"/>
      <c r="I30" s="256"/>
      <c r="J30" s="256"/>
      <c r="K30" s="252"/>
    </row>
    <row r="31" spans="2:11" ht="15" customHeight="1">
      <c r="B31" s="255"/>
      <c r="C31" s="256"/>
      <c r="D31" s="379" t="s">
        <v>2130</v>
      </c>
      <c r="E31" s="379"/>
      <c r="F31" s="379"/>
      <c r="G31" s="379"/>
      <c r="H31" s="379"/>
      <c r="I31" s="379"/>
      <c r="J31" s="379"/>
      <c r="K31" s="252"/>
    </row>
    <row r="32" spans="2:11" ht="15" customHeight="1">
      <c r="B32" s="255"/>
      <c r="C32" s="256"/>
      <c r="D32" s="379" t="s">
        <v>2131</v>
      </c>
      <c r="E32" s="379"/>
      <c r="F32" s="379"/>
      <c r="G32" s="379"/>
      <c r="H32" s="379"/>
      <c r="I32" s="379"/>
      <c r="J32" s="379"/>
      <c r="K32" s="252"/>
    </row>
    <row r="33" spans="2:11" ht="15" customHeight="1">
      <c r="B33" s="255"/>
      <c r="C33" s="256"/>
      <c r="D33" s="379" t="s">
        <v>2132</v>
      </c>
      <c r="E33" s="379"/>
      <c r="F33" s="379"/>
      <c r="G33" s="379"/>
      <c r="H33" s="379"/>
      <c r="I33" s="379"/>
      <c r="J33" s="379"/>
      <c r="K33" s="252"/>
    </row>
    <row r="34" spans="2:11" ht="15" customHeight="1">
      <c r="B34" s="255"/>
      <c r="C34" s="256"/>
      <c r="D34" s="254"/>
      <c r="E34" s="258" t="s">
        <v>133</v>
      </c>
      <c r="F34" s="254"/>
      <c r="G34" s="379" t="s">
        <v>2133</v>
      </c>
      <c r="H34" s="379"/>
      <c r="I34" s="379"/>
      <c r="J34" s="379"/>
      <c r="K34" s="252"/>
    </row>
    <row r="35" spans="2:11" ht="30.75" customHeight="1">
      <c r="B35" s="255"/>
      <c r="C35" s="256"/>
      <c r="D35" s="254"/>
      <c r="E35" s="258" t="s">
        <v>2134</v>
      </c>
      <c r="F35" s="254"/>
      <c r="G35" s="379" t="s">
        <v>2135</v>
      </c>
      <c r="H35" s="379"/>
      <c r="I35" s="379"/>
      <c r="J35" s="379"/>
      <c r="K35" s="252"/>
    </row>
    <row r="36" spans="2:11" ht="15" customHeight="1">
      <c r="B36" s="255"/>
      <c r="C36" s="256"/>
      <c r="D36" s="254"/>
      <c r="E36" s="258" t="s">
        <v>58</v>
      </c>
      <c r="F36" s="254"/>
      <c r="G36" s="379" t="s">
        <v>2136</v>
      </c>
      <c r="H36" s="379"/>
      <c r="I36" s="379"/>
      <c r="J36" s="379"/>
      <c r="K36" s="252"/>
    </row>
    <row r="37" spans="2:11" ht="15" customHeight="1">
      <c r="B37" s="255"/>
      <c r="C37" s="256"/>
      <c r="D37" s="254"/>
      <c r="E37" s="258" t="s">
        <v>134</v>
      </c>
      <c r="F37" s="254"/>
      <c r="G37" s="379" t="s">
        <v>2137</v>
      </c>
      <c r="H37" s="379"/>
      <c r="I37" s="379"/>
      <c r="J37" s="379"/>
      <c r="K37" s="252"/>
    </row>
    <row r="38" spans="2:11" ht="15" customHeight="1">
      <c r="B38" s="255"/>
      <c r="C38" s="256"/>
      <c r="D38" s="254"/>
      <c r="E38" s="258" t="s">
        <v>135</v>
      </c>
      <c r="F38" s="254"/>
      <c r="G38" s="379" t="s">
        <v>2138</v>
      </c>
      <c r="H38" s="379"/>
      <c r="I38" s="379"/>
      <c r="J38" s="379"/>
      <c r="K38" s="252"/>
    </row>
    <row r="39" spans="2:11" ht="15" customHeight="1">
      <c r="B39" s="255"/>
      <c r="C39" s="256"/>
      <c r="D39" s="254"/>
      <c r="E39" s="258" t="s">
        <v>136</v>
      </c>
      <c r="F39" s="254"/>
      <c r="G39" s="379" t="s">
        <v>2139</v>
      </c>
      <c r="H39" s="379"/>
      <c r="I39" s="379"/>
      <c r="J39" s="379"/>
      <c r="K39" s="252"/>
    </row>
    <row r="40" spans="2:11" ht="15" customHeight="1">
      <c r="B40" s="255"/>
      <c r="C40" s="256"/>
      <c r="D40" s="254"/>
      <c r="E40" s="258" t="s">
        <v>2140</v>
      </c>
      <c r="F40" s="254"/>
      <c r="G40" s="379" t="s">
        <v>2141</v>
      </c>
      <c r="H40" s="379"/>
      <c r="I40" s="379"/>
      <c r="J40" s="379"/>
      <c r="K40" s="252"/>
    </row>
    <row r="41" spans="2:11" ht="15" customHeight="1">
      <c r="B41" s="255"/>
      <c r="C41" s="256"/>
      <c r="D41" s="254"/>
      <c r="E41" s="258"/>
      <c r="F41" s="254"/>
      <c r="G41" s="379" t="s">
        <v>2142</v>
      </c>
      <c r="H41" s="379"/>
      <c r="I41" s="379"/>
      <c r="J41" s="379"/>
      <c r="K41" s="252"/>
    </row>
    <row r="42" spans="2:11" ht="15" customHeight="1">
      <c r="B42" s="255"/>
      <c r="C42" s="256"/>
      <c r="D42" s="254"/>
      <c r="E42" s="258" t="s">
        <v>2143</v>
      </c>
      <c r="F42" s="254"/>
      <c r="G42" s="379" t="s">
        <v>2144</v>
      </c>
      <c r="H42" s="379"/>
      <c r="I42" s="379"/>
      <c r="J42" s="379"/>
      <c r="K42" s="252"/>
    </row>
    <row r="43" spans="2:11" ht="15" customHeight="1">
      <c r="B43" s="255"/>
      <c r="C43" s="256"/>
      <c r="D43" s="254"/>
      <c r="E43" s="258" t="s">
        <v>138</v>
      </c>
      <c r="F43" s="254"/>
      <c r="G43" s="379" t="s">
        <v>2145</v>
      </c>
      <c r="H43" s="379"/>
      <c r="I43" s="379"/>
      <c r="J43" s="379"/>
      <c r="K43" s="252"/>
    </row>
    <row r="44" spans="2:11" ht="12.75" customHeight="1">
      <c r="B44" s="255"/>
      <c r="C44" s="256"/>
      <c r="D44" s="254"/>
      <c r="E44" s="254"/>
      <c r="F44" s="254"/>
      <c r="G44" s="254"/>
      <c r="H44" s="254"/>
      <c r="I44" s="254"/>
      <c r="J44" s="254"/>
      <c r="K44" s="252"/>
    </row>
    <row r="45" spans="2:11" ht="15" customHeight="1">
      <c r="B45" s="255"/>
      <c r="C45" s="256"/>
      <c r="D45" s="379" t="s">
        <v>2146</v>
      </c>
      <c r="E45" s="379"/>
      <c r="F45" s="379"/>
      <c r="G45" s="379"/>
      <c r="H45" s="379"/>
      <c r="I45" s="379"/>
      <c r="J45" s="379"/>
      <c r="K45" s="252"/>
    </row>
    <row r="46" spans="2:11" ht="15" customHeight="1">
      <c r="B46" s="255"/>
      <c r="C46" s="256"/>
      <c r="D46" s="256"/>
      <c r="E46" s="379" t="s">
        <v>2147</v>
      </c>
      <c r="F46" s="379"/>
      <c r="G46" s="379"/>
      <c r="H46" s="379"/>
      <c r="I46" s="379"/>
      <c r="J46" s="379"/>
      <c r="K46" s="252"/>
    </row>
    <row r="47" spans="2:11" ht="15" customHeight="1">
      <c r="B47" s="255"/>
      <c r="C47" s="256"/>
      <c r="D47" s="256"/>
      <c r="E47" s="379" t="s">
        <v>2148</v>
      </c>
      <c r="F47" s="379"/>
      <c r="G47" s="379"/>
      <c r="H47" s="379"/>
      <c r="I47" s="379"/>
      <c r="J47" s="379"/>
      <c r="K47" s="252"/>
    </row>
    <row r="48" spans="2:11" ht="15" customHeight="1">
      <c r="B48" s="255"/>
      <c r="C48" s="256"/>
      <c r="D48" s="256"/>
      <c r="E48" s="379" t="s">
        <v>2149</v>
      </c>
      <c r="F48" s="379"/>
      <c r="G48" s="379"/>
      <c r="H48" s="379"/>
      <c r="I48" s="379"/>
      <c r="J48" s="379"/>
      <c r="K48" s="252"/>
    </row>
    <row r="49" spans="2:11" ht="15" customHeight="1">
      <c r="B49" s="255"/>
      <c r="C49" s="256"/>
      <c r="D49" s="379" t="s">
        <v>2150</v>
      </c>
      <c r="E49" s="379"/>
      <c r="F49" s="379"/>
      <c r="G49" s="379"/>
      <c r="H49" s="379"/>
      <c r="I49" s="379"/>
      <c r="J49" s="379"/>
      <c r="K49" s="252"/>
    </row>
    <row r="50" spans="2:11" ht="25.5" customHeight="1">
      <c r="B50" s="251"/>
      <c r="C50" s="380" t="s">
        <v>2151</v>
      </c>
      <c r="D50" s="380"/>
      <c r="E50" s="380"/>
      <c r="F50" s="380"/>
      <c r="G50" s="380"/>
      <c r="H50" s="380"/>
      <c r="I50" s="380"/>
      <c r="J50" s="380"/>
      <c r="K50" s="252"/>
    </row>
    <row r="51" spans="2:11" ht="5.25" customHeight="1">
      <c r="B51" s="251"/>
      <c r="C51" s="253"/>
      <c r="D51" s="253"/>
      <c r="E51" s="253"/>
      <c r="F51" s="253"/>
      <c r="G51" s="253"/>
      <c r="H51" s="253"/>
      <c r="I51" s="253"/>
      <c r="J51" s="253"/>
      <c r="K51" s="252"/>
    </row>
    <row r="52" spans="2:11" ht="15" customHeight="1">
      <c r="B52" s="251"/>
      <c r="C52" s="379" t="s">
        <v>2152</v>
      </c>
      <c r="D52" s="379"/>
      <c r="E52" s="379"/>
      <c r="F52" s="379"/>
      <c r="G52" s="379"/>
      <c r="H52" s="379"/>
      <c r="I52" s="379"/>
      <c r="J52" s="379"/>
      <c r="K52" s="252"/>
    </row>
    <row r="53" spans="2:11" ht="15" customHeight="1">
      <c r="B53" s="251"/>
      <c r="C53" s="379" t="s">
        <v>2153</v>
      </c>
      <c r="D53" s="379"/>
      <c r="E53" s="379"/>
      <c r="F53" s="379"/>
      <c r="G53" s="379"/>
      <c r="H53" s="379"/>
      <c r="I53" s="379"/>
      <c r="J53" s="379"/>
      <c r="K53" s="252"/>
    </row>
    <row r="54" spans="2:11" ht="12.75" customHeight="1">
      <c r="B54" s="251"/>
      <c r="C54" s="254"/>
      <c r="D54" s="254"/>
      <c r="E54" s="254"/>
      <c r="F54" s="254"/>
      <c r="G54" s="254"/>
      <c r="H54" s="254"/>
      <c r="I54" s="254"/>
      <c r="J54" s="254"/>
      <c r="K54" s="252"/>
    </row>
    <row r="55" spans="2:11" ht="15" customHeight="1">
      <c r="B55" s="251"/>
      <c r="C55" s="379" t="s">
        <v>2154</v>
      </c>
      <c r="D55" s="379"/>
      <c r="E55" s="379"/>
      <c r="F55" s="379"/>
      <c r="G55" s="379"/>
      <c r="H55" s="379"/>
      <c r="I55" s="379"/>
      <c r="J55" s="379"/>
      <c r="K55" s="252"/>
    </row>
    <row r="56" spans="2:11" ht="15" customHeight="1">
      <c r="B56" s="251"/>
      <c r="C56" s="256"/>
      <c r="D56" s="379" t="s">
        <v>2155</v>
      </c>
      <c r="E56" s="379"/>
      <c r="F56" s="379"/>
      <c r="G56" s="379"/>
      <c r="H56" s="379"/>
      <c r="I56" s="379"/>
      <c r="J56" s="379"/>
      <c r="K56" s="252"/>
    </row>
    <row r="57" spans="2:11" ht="15" customHeight="1">
      <c r="B57" s="251"/>
      <c r="C57" s="256"/>
      <c r="D57" s="379" t="s">
        <v>2156</v>
      </c>
      <c r="E57" s="379"/>
      <c r="F57" s="379"/>
      <c r="G57" s="379"/>
      <c r="H57" s="379"/>
      <c r="I57" s="379"/>
      <c r="J57" s="379"/>
      <c r="K57" s="252"/>
    </row>
    <row r="58" spans="2:11" ht="15" customHeight="1">
      <c r="B58" s="251"/>
      <c r="C58" s="256"/>
      <c r="D58" s="379" t="s">
        <v>2157</v>
      </c>
      <c r="E58" s="379"/>
      <c r="F58" s="379"/>
      <c r="G58" s="379"/>
      <c r="H58" s="379"/>
      <c r="I58" s="379"/>
      <c r="J58" s="379"/>
      <c r="K58" s="252"/>
    </row>
    <row r="59" spans="2:11" ht="15" customHeight="1">
      <c r="B59" s="251"/>
      <c r="C59" s="256"/>
      <c r="D59" s="379" t="s">
        <v>2158</v>
      </c>
      <c r="E59" s="379"/>
      <c r="F59" s="379"/>
      <c r="G59" s="379"/>
      <c r="H59" s="379"/>
      <c r="I59" s="379"/>
      <c r="J59" s="379"/>
      <c r="K59" s="252"/>
    </row>
    <row r="60" spans="2:11" ht="15" customHeight="1">
      <c r="B60" s="251"/>
      <c r="C60" s="256"/>
      <c r="D60" s="378" t="s">
        <v>2159</v>
      </c>
      <c r="E60" s="378"/>
      <c r="F60" s="378"/>
      <c r="G60" s="378"/>
      <c r="H60" s="378"/>
      <c r="I60" s="378"/>
      <c r="J60" s="378"/>
      <c r="K60" s="252"/>
    </row>
    <row r="61" spans="2:11" ht="15" customHeight="1">
      <c r="B61" s="251"/>
      <c r="C61" s="256"/>
      <c r="D61" s="379" t="s">
        <v>2160</v>
      </c>
      <c r="E61" s="379"/>
      <c r="F61" s="379"/>
      <c r="G61" s="379"/>
      <c r="H61" s="379"/>
      <c r="I61" s="379"/>
      <c r="J61" s="379"/>
      <c r="K61" s="252"/>
    </row>
    <row r="62" spans="2:11" ht="12.75" customHeight="1">
      <c r="B62" s="251"/>
      <c r="C62" s="256"/>
      <c r="D62" s="256"/>
      <c r="E62" s="259"/>
      <c r="F62" s="256"/>
      <c r="G62" s="256"/>
      <c r="H62" s="256"/>
      <c r="I62" s="256"/>
      <c r="J62" s="256"/>
      <c r="K62" s="252"/>
    </row>
    <row r="63" spans="2:11" ht="15" customHeight="1">
      <c r="B63" s="251"/>
      <c r="C63" s="256"/>
      <c r="D63" s="379" t="s">
        <v>2161</v>
      </c>
      <c r="E63" s="379"/>
      <c r="F63" s="379"/>
      <c r="G63" s="379"/>
      <c r="H63" s="379"/>
      <c r="I63" s="379"/>
      <c r="J63" s="379"/>
      <c r="K63" s="252"/>
    </row>
    <row r="64" spans="2:11" ht="15" customHeight="1">
      <c r="B64" s="251"/>
      <c r="C64" s="256"/>
      <c r="D64" s="378" t="s">
        <v>2162</v>
      </c>
      <c r="E64" s="378"/>
      <c r="F64" s="378"/>
      <c r="G64" s="378"/>
      <c r="H64" s="378"/>
      <c r="I64" s="378"/>
      <c r="J64" s="378"/>
      <c r="K64" s="252"/>
    </row>
    <row r="65" spans="2:11" ht="15" customHeight="1">
      <c r="B65" s="251"/>
      <c r="C65" s="256"/>
      <c r="D65" s="379" t="s">
        <v>2163</v>
      </c>
      <c r="E65" s="379"/>
      <c r="F65" s="379"/>
      <c r="G65" s="379"/>
      <c r="H65" s="379"/>
      <c r="I65" s="379"/>
      <c r="J65" s="379"/>
      <c r="K65" s="252"/>
    </row>
    <row r="66" spans="2:11" ht="15" customHeight="1">
      <c r="B66" s="251"/>
      <c r="C66" s="256"/>
      <c r="D66" s="379" t="s">
        <v>2164</v>
      </c>
      <c r="E66" s="379"/>
      <c r="F66" s="379"/>
      <c r="G66" s="379"/>
      <c r="H66" s="379"/>
      <c r="I66" s="379"/>
      <c r="J66" s="379"/>
      <c r="K66" s="252"/>
    </row>
    <row r="67" spans="2:11" ht="15" customHeight="1">
      <c r="B67" s="251"/>
      <c r="C67" s="256"/>
      <c r="D67" s="379" t="s">
        <v>2165</v>
      </c>
      <c r="E67" s="379"/>
      <c r="F67" s="379"/>
      <c r="G67" s="379"/>
      <c r="H67" s="379"/>
      <c r="I67" s="379"/>
      <c r="J67" s="379"/>
      <c r="K67" s="252"/>
    </row>
    <row r="68" spans="2:11" ht="15" customHeight="1">
      <c r="B68" s="251"/>
      <c r="C68" s="256"/>
      <c r="D68" s="379" t="s">
        <v>2166</v>
      </c>
      <c r="E68" s="379"/>
      <c r="F68" s="379"/>
      <c r="G68" s="379"/>
      <c r="H68" s="379"/>
      <c r="I68" s="379"/>
      <c r="J68" s="379"/>
      <c r="K68" s="252"/>
    </row>
    <row r="69" spans="2:11" ht="12.75" customHeight="1">
      <c r="B69" s="260"/>
      <c r="C69" s="261"/>
      <c r="D69" s="261"/>
      <c r="E69" s="261"/>
      <c r="F69" s="261"/>
      <c r="G69" s="261"/>
      <c r="H69" s="261"/>
      <c r="I69" s="261"/>
      <c r="J69" s="261"/>
      <c r="K69" s="262"/>
    </row>
    <row r="70" spans="2:11" ht="18.75" customHeight="1">
      <c r="B70" s="263"/>
      <c r="C70" s="263"/>
      <c r="D70" s="263"/>
      <c r="E70" s="263"/>
      <c r="F70" s="263"/>
      <c r="G70" s="263"/>
      <c r="H70" s="263"/>
      <c r="I70" s="263"/>
      <c r="J70" s="263"/>
      <c r="K70" s="264"/>
    </row>
    <row r="71" spans="2:11" ht="18.75" customHeight="1">
      <c r="B71" s="264"/>
      <c r="C71" s="264"/>
      <c r="D71" s="264"/>
      <c r="E71" s="264"/>
      <c r="F71" s="264"/>
      <c r="G71" s="264"/>
      <c r="H71" s="264"/>
      <c r="I71" s="264"/>
      <c r="J71" s="264"/>
      <c r="K71" s="264"/>
    </row>
    <row r="72" spans="2:11" ht="7.5" customHeight="1">
      <c r="B72" s="265"/>
      <c r="C72" s="266"/>
      <c r="D72" s="266"/>
      <c r="E72" s="266"/>
      <c r="F72" s="266"/>
      <c r="G72" s="266"/>
      <c r="H72" s="266"/>
      <c r="I72" s="266"/>
      <c r="J72" s="266"/>
      <c r="K72" s="267"/>
    </row>
    <row r="73" spans="2:11" ht="45" customHeight="1">
      <c r="B73" s="268"/>
      <c r="C73" s="377" t="s">
        <v>118</v>
      </c>
      <c r="D73" s="377"/>
      <c r="E73" s="377"/>
      <c r="F73" s="377"/>
      <c r="G73" s="377"/>
      <c r="H73" s="377"/>
      <c r="I73" s="377"/>
      <c r="J73" s="377"/>
      <c r="K73" s="269"/>
    </row>
    <row r="74" spans="2:11" ht="17.25" customHeight="1">
      <c r="B74" s="268"/>
      <c r="C74" s="270" t="s">
        <v>2167</v>
      </c>
      <c r="D74" s="270"/>
      <c r="E74" s="270"/>
      <c r="F74" s="270" t="s">
        <v>2168</v>
      </c>
      <c r="G74" s="271"/>
      <c r="H74" s="270" t="s">
        <v>134</v>
      </c>
      <c r="I74" s="270" t="s">
        <v>62</v>
      </c>
      <c r="J74" s="270" t="s">
        <v>2169</v>
      </c>
      <c r="K74" s="269"/>
    </row>
    <row r="75" spans="2:11" ht="17.25" customHeight="1">
      <c r="B75" s="268"/>
      <c r="C75" s="272" t="s">
        <v>2170</v>
      </c>
      <c r="D75" s="272"/>
      <c r="E75" s="272"/>
      <c r="F75" s="273" t="s">
        <v>2171</v>
      </c>
      <c r="G75" s="274"/>
      <c r="H75" s="272"/>
      <c r="I75" s="272"/>
      <c r="J75" s="272" t="s">
        <v>2172</v>
      </c>
      <c r="K75" s="269"/>
    </row>
    <row r="76" spans="2:11" ht="5.25" customHeight="1">
      <c r="B76" s="268"/>
      <c r="C76" s="275"/>
      <c r="D76" s="275"/>
      <c r="E76" s="275"/>
      <c r="F76" s="275"/>
      <c r="G76" s="276"/>
      <c r="H76" s="275"/>
      <c r="I76" s="275"/>
      <c r="J76" s="275"/>
      <c r="K76" s="269"/>
    </row>
    <row r="77" spans="2:11" ht="15" customHeight="1">
      <c r="B77" s="268"/>
      <c r="C77" s="258" t="s">
        <v>58</v>
      </c>
      <c r="D77" s="275"/>
      <c r="E77" s="275"/>
      <c r="F77" s="277" t="s">
        <v>2173</v>
      </c>
      <c r="G77" s="276"/>
      <c r="H77" s="258" t="s">
        <v>2174</v>
      </c>
      <c r="I77" s="258" t="s">
        <v>2175</v>
      </c>
      <c r="J77" s="258">
        <v>20</v>
      </c>
      <c r="K77" s="269"/>
    </row>
    <row r="78" spans="2:11" ht="15" customHeight="1">
      <c r="B78" s="268"/>
      <c r="C78" s="258" t="s">
        <v>2176</v>
      </c>
      <c r="D78" s="258"/>
      <c r="E78" s="258"/>
      <c r="F78" s="277" t="s">
        <v>2173</v>
      </c>
      <c r="G78" s="276"/>
      <c r="H78" s="258" t="s">
        <v>2177</v>
      </c>
      <c r="I78" s="258" t="s">
        <v>2175</v>
      </c>
      <c r="J78" s="258">
        <v>120</v>
      </c>
      <c r="K78" s="269"/>
    </row>
    <row r="79" spans="2:11" ht="15" customHeight="1">
      <c r="B79" s="278"/>
      <c r="C79" s="258" t="s">
        <v>2178</v>
      </c>
      <c r="D79" s="258"/>
      <c r="E79" s="258"/>
      <c r="F79" s="277" t="s">
        <v>2179</v>
      </c>
      <c r="G79" s="276"/>
      <c r="H79" s="258" t="s">
        <v>2180</v>
      </c>
      <c r="I79" s="258" t="s">
        <v>2175</v>
      </c>
      <c r="J79" s="258">
        <v>50</v>
      </c>
      <c r="K79" s="269"/>
    </row>
    <row r="80" spans="2:11" ht="15" customHeight="1">
      <c r="B80" s="278"/>
      <c r="C80" s="258" t="s">
        <v>2181</v>
      </c>
      <c r="D80" s="258"/>
      <c r="E80" s="258"/>
      <c r="F80" s="277" t="s">
        <v>2173</v>
      </c>
      <c r="G80" s="276"/>
      <c r="H80" s="258" t="s">
        <v>2182</v>
      </c>
      <c r="I80" s="258" t="s">
        <v>2183</v>
      </c>
      <c r="J80" s="258"/>
      <c r="K80" s="269"/>
    </row>
    <row r="81" spans="2:11" ht="15" customHeight="1">
      <c r="B81" s="278"/>
      <c r="C81" s="279" t="s">
        <v>2184</v>
      </c>
      <c r="D81" s="279"/>
      <c r="E81" s="279"/>
      <c r="F81" s="280" t="s">
        <v>2179</v>
      </c>
      <c r="G81" s="279"/>
      <c r="H81" s="279" t="s">
        <v>2185</v>
      </c>
      <c r="I81" s="279" t="s">
        <v>2175</v>
      </c>
      <c r="J81" s="279">
        <v>15</v>
      </c>
      <c r="K81" s="269"/>
    </row>
    <row r="82" spans="2:11" ht="15" customHeight="1">
      <c r="B82" s="278"/>
      <c r="C82" s="279" t="s">
        <v>2186</v>
      </c>
      <c r="D82" s="279"/>
      <c r="E82" s="279"/>
      <c r="F82" s="280" t="s">
        <v>2179</v>
      </c>
      <c r="G82" s="279"/>
      <c r="H82" s="279" t="s">
        <v>2187</v>
      </c>
      <c r="I82" s="279" t="s">
        <v>2175</v>
      </c>
      <c r="J82" s="279">
        <v>15</v>
      </c>
      <c r="K82" s="269"/>
    </row>
    <row r="83" spans="2:11" ht="15" customHeight="1">
      <c r="B83" s="278"/>
      <c r="C83" s="279" t="s">
        <v>2188</v>
      </c>
      <c r="D83" s="279"/>
      <c r="E83" s="279"/>
      <c r="F83" s="280" t="s">
        <v>2179</v>
      </c>
      <c r="G83" s="279"/>
      <c r="H83" s="279" t="s">
        <v>2189</v>
      </c>
      <c r="I83" s="279" t="s">
        <v>2175</v>
      </c>
      <c r="J83" s="279">
        <v>20</v>
      </c>
      <c r="K83" s="269"/>
    </row>
    <row r="84" spans="2:11" ht="15" customHeight="1">
      <c r="B84" s="278"/>
      <c r="C84" s="279" t="s">
        <v>2190</v>
      </c>
      <c r="D84" s="279"/>
      <c r="E84" s="279"/>
      <c r="F84" s="280" t="s">
        <v>2179</v>
      </c>
      <c r="G84" s="279"/>
      <c r="H84" s="279" t="s">
        <v>2191</v>
      </c>
      <c r="I84" s="279" t="s">
        <v>2175</v>
      </c>
      <c r="J84" s="279">
        <v>20</v>
      </c>
      <c r="K84" s="269"/>
    </row>
    <row r="85" spans="2:11" ht="15" customHeight="1">
      <c r="B85" s="278"/>
      <c r="C85" s="258" t="s">
        <v>2192</v>
      </c>
      <c r="D85" s="258"/>
      <c r="E85" s="258"/>
      <c r="F85" s="277" t="s">
        <v>2179</v>
      </c>
      <c r="G85" s="276"/>
      <c r="H85" s="258" t="s">
        <v>2193</v>
      </c>
      <c r="I85" s="258" t="s">
        <v>2175</v>
      </c>
      <c r="J85" s="258">
        <v>50</v>
      </c>
      <c r="K85" s="269"/>
    </row>
    <row r="86" spans="2:11" ht="15" customHeight="1">
      <c r="B86" s="278"/>
      <c r="C86" s="258" t="s">
        <v>2194</v>
      </c>
      <c r="D86" s="258"/>
      <c r="E86" s="258"/>
      <c r="F86" s="277" t="s">
        <v>2179</v>
      </c>
      <c r="G86" s="276"/>
      <c r="H86" s="258" t="s">
        <v>2195</v>
      </c>
      <c r="I86" s="258" t="s">
        <v>2175</v>
      </c>
      <c r="J86" s="258">
        <v>20</v>
      </c>
      <c r="K86" s="269"/>
    </row>
    <row r="87" spans="2:11" ht="15" customHeight="1">
      <c r="B87" s="278"/>
      <c r="C87" s="258" t="s">
        <v>2196</v>
      </c>
      <c r="D87" s="258"/>
      <c r="E87" s="258"/>
      <c r="F87" s="277" t="s">
        <v>2179</v>
      </c>
      <c r="G87" s="276"/>
      <c r="H87" s="258" t="s">
        <v>2197</v>
      </c>
      <c r="I87" s="258" t="s">
        <v>2175</v>
      </c>
      <c r="J87" s="258">
        <v>20</v>
      </c>
      <c r="K87" s="269"/>
    </row>
    <row r="88" spans="2:11" ht="15" customHeight="1">
      <c r="B88" s="278"/>
      <c r="C88" s="258" t="s">
        <v>2198</v>
      </c>
      <c r="D88" s="258"/>
      <c r="E88" s="258"/>
      <c r="F88" s="277" t="s">
        <v>2179</v>
      </c>
      <c r="G88" s="276"/>
      <c r="H88" s="258" t="s">
        <v>2199</v>
      </c>
      <c r="I88" s="258" t="s">
        <v>2175</v>
      </c>
      <c r="J88" s="258">
        <v>50</v>
      </c>
      <c r="K88" s="269"/>
    </row>
    <row r="89" spans="2:11" ht="15" customHeight="1">
      <c r="B89" s="278"/>
      <c r="C89" s="258" t="s">
        <v>2200</v>
      </c>
      <c r="D89" s="258"/>
      <c r="E89" s="258"/>
      <c r="F89" s="277" t="s">
        <v>2179</v>
      </c>
      <c r="G89" s="276"/>
      <c r="H89" s="258" t="s">
        <v>2200</v>
      </c>
      <c r="I89" s="258" t="s">
        <v>2175</v>
      </c>
      <c r="J89" s="258">
        <v>50</v>
      </c>
      <c r="K89" s="269"/>
    </row>
    <row r="90" spans="2:11" ht="15" customHeight="1">
      <c r="B90" s="278"/>
      <c r="C90" s="258" t="s">
        <v>139</v>
      </c>
      <c r="D90" s="258"/>
      <c r="E90" s="258"/>
      <c r="F90" s="277" t="s">
        <v>2179</v>
      </c>
      <c r="G90" s="276"/>
      <c r="H90" s="258" t="s">
        <v>2201</v>
      </c>
      <c r="I90" s="258" t="s">
        <v>2175</v>
      </c>
      <c r="J90" s="258">
        <v>255</v>
      </c>
      <c r="K90" s="269"/>
    </row>
    <row r="91" spans="2:11" ht="15" customHeight="1">
      <c r="B91" s="278"/>
      <c r="C91" s="258" t="s">
        <v>2202</v>
      </c>
      <c r="D91" s="258"/>
      <c r="E91" s="258"/>
      <c r="F91" s="277" t="s">
        <v>2173</v>
      </c>
      <c r="G91" s="276"/>
      <c r="H91" s="258" t="s">
        <v>2203</v>
      </c>
      <c r="I91" s="258" t="s">
        <v>2204</v>
      </c>
      <c r="J91" s="258"/>
      <c r="K91" s="269"/>
    </row>
    <row r="92" spans="2:11" ht="15" customHeight="1">
      <c r="B92" s="278"/>
      <c r="C92" s="258" t="s">
        <v>2205</v>
      </c>
      <c r="D92" s="258"/>
      <c r="E92" s="258"/>
      <c r="F92" s="277" t="s">
        <v>2173</v>
      </c>
      <c r="G92" s="276"/>
      <c r="H92" s="258" t="s">
        <v>2206</v>
      </c>
      <c r="I92" s="258" t="s">
        <v>2207</v>
      </c>
      <c r="J92" s="258"/>
      <c r="K92" s="269"/>
    </row>
    <row r="93" spans="2:11" ht="15" customHeight="1">
      <c r="B93" s="278"/>
      <c r="C93" s="258" t="s">
        <v>2208</v>
      </c>
      <c r="D93" s="258"/>
      <c r="E93" s="258"/>
      <c r="F93" s="277" t="s">
        <v>2173</v>
      </c>
      <c r="G93" s="276"/>
      <c r="H93" s="258" t="s">
        <v>2208</v>
      </c>
      <c r="I93" s="258" t="s">
        <v>2207</v>
      </c>
      <c r="J93" s="258"/>
      <c r="K93" s="269"/>
    </row>
    <row r="94" spans="2:11" ht="15" customHeight="1">
      <c r="B94" s="278"/>
      <c r="C94" s="258" t="s">
        <v>43</v>
      </c>
      <c r="D94" s="258"/>
      <c r="E94" s="258"/>
      <c r="F94" s="277" t="s">
        <v>2173</v>
      </c>
      <c r="G94" s="276"/>
      <c r="H94" s="258" t="s">
        <v>2209</v>
      </c>
      <c r="I94" s="258" t="s">
        <v>2207</v>
      </c>
      <c r="J94" s="258"/>
      <c r="K94" s="269"/>
    </row>
    <row r="95" spans="2:11" ht="15" customHeight="1">
      <c r="B95" s="278"/>
      <c r="C95" s="258" t="s">
        <v>53</v>
      </c>
      <c r="D95" s="258"/>
      <c r="E95" s="258"/>
      <c r="F95" s="277" t="s">
        <v>2173</v>
      </c>
      <c r="G95" s="276"/>
      <c r="H95" s="258" t="s">
        <v>2210</v>
      </c>
      <c r="I95" s="258" t="s">
        <v>2207</v>
      </c>
      <c r="J95" s="258"/>
      <c r="K95" s="269"/>
    </row>
    <row r="96" spans="2:11" ht="15" customHeight="1">
      <c r="B96" s="281"/>
      <c r="C96" s="282"/>
      <c r="D96" s="282"/>
      <c r="E96" s="282"/>
      <c r="F96" s="282"/>
      <c r="G96" s="282"/>
      <c r="H96" s="282"/>
      <c r="I96" s="282"/>
      <c r="J96" s="282"/>
      <c r="K96" s="283"/>
    </row>
    <row r="97" spans="2:11" ht="18.75" customHeight="1">
      <c r="B97" s="284"/>
      <c r="C97" s="285"/>
      <c r="D97" s="285"/>
      <c r="E97" s="285"/>
      <c r="F97" s="285"/>
      <c r="G97" s="285"/>
      <c r="H97" s="285"/>
      <c r="I97" s="285"/>
      <c r="J97" s="285"/>
      <c r="K97" s="284"/>
    </row>
    <row r="98" spans="2:11" ht="18.75" customHeight="1">
      <c r="B98" s="264"/>
      <c r="C98" s="264"/>
      <c r="D98" s="264"/>
      <c r="E98" s="264"/>
      <c r="F98" s="264"/>
      <c r="G98" s="264"/>
      <c r="H98" s="264"/>
      <c r="I98" s="264"/>
      <c r="J98" s="264"/>
      <c r="K98" s="264"/>
    </row>
    <row r="99" spans="2:11" ht="7.5" customHeight="1">
      <c r="B99" s="265"/>
      <c r="C99" s="266"/>
      <c r="D99" s="266"/>
      <c r="E99" s="266"/>
      <c r="F99" s="266"/>
      <c r="G99" s="266"/>
      <c r="H99" s="266"/>
      <c r="I99" s="266"/>
      <c r="J99" s="266"/>
      <c r="K99" s="267"/>
    </row>
    <row r="100" spans="2:11" ht="45" customHeight="1">
      <c r="B100" s="268"/>
      <c r="C100" s="377" t="s">
        <v>2211</v>
      </c>
      <c r="D100" s="377"/>
      <c r="E100" s="377"/>
      <c r="F100" s="377"/>
      <c r="G100" s="377"/>
      <c r="H100" s="377"/>
      <c r="I100" s="377"/>
      <c r="J100" s="377"/>
      <c r="K100" s="269"/>
    </row>
    <row r="101" spans="2:11" ht="17.25" customHeight="1">
      <c r="B101" s="268"/>
      <c r="C101" s="270" t="s">
        <v>2167</v>
      </c>
      <c r="D101" s="270"/>
      <c r="E101" s="270"/>
      <c r="F101" s="270" t="s">
        <v>2168</v>
      </c>
      <c r="G101" s="271"/>
      <c r="H101" s="270" t="s">
        <v>134</v>
      </c>
      <c r="I101" s="270" t="s">
        <v>62</v>
      </c>
      <c r="J101" s="270" t="s">
        <v>2169</v>
      </c>
      <c r="K101" s="269"/>
    </row>
    <row r="102" spans="2:11" ht="17.25" customHeight="1">
      <c r="B102" s="268"/>
      <c r="C102" s="272" t="s">
        <v>2170</v>
      </c>
      <c r="D102" s="272"/>
      <c r="E102" s="272"/>
      <c r="F102" s="273" t="s">
        <v>2171</v>
      </c>
      <c r="G102" s="274"/>
      <c r="H102" s="272"/>
      <c r="I102" s="272"/>
      <c r="J102" s="272" t="s">
        <v>2172</v>
      </c>
      <c r="K102" s="269"/>
    </row>
    <row r="103" spans="2:11" ht="5.25" customHeight="1">
      <c r="B103" s="268"/>
      <c r="C103" s="270"/>
      <c r="D103" s="270"/>
      <c r="E103" s="270"/>
      <c r="F103" s="270"/>
      <c r="G103" s="286"/>
      <c r="H103" s="270"/>
      <c r="I103" s="270"/>
      <c r="J103" s="270"/>
      <c r="K103" s="269"/>
    </row>
    <row r="104" spans="2:11" ht="15" customHeight="1">
      <c r="B104" s="268"/>
      <c r="C104" s="258" t="s">
        <v>58</v>
      </c>
      <c r="D104" s="275"/>
      <c r="E104" s="275"/>
      <c r="F104" s="277" t="s">
        <v>2173</v>
      </c>
      <c r="G104" s="286"/>
      <c r="H104" s="258" t="s">
        <v>2212</v>
      </c>
      <c r="I104" s="258" t="s">
        <v>2175</v>
      </c>
      <c r="J104" s="258">
        <v>20</v>
      </c>
      <c r="K104" s="269"/>
    </row>
    <row r="105" spans="2:11" ht="15" customHeight="1">
      <c r="B105" s="268"/>
      <c r="C105" s="258" t="s">
        <v>2176</v>
      </c>
      <c r="D105" s="258"/>
      <c r="E105" s="258"/>
      <c r="F105" s="277" t="s">
        <v>2173</v>
      </c>
      <c r="G105" s="258"/>
      <c r="H105" s="258" t="s">
        <v>2212</v>
      </c>
      <c r="I105" s="258" t="s">
        <v>2175</v>
      </c>
      <c r="J105" s="258">
        <v>120</v>
      </c>
      <c r="K105" s="269"/>
    </row>
    <row r="106" spans="2:11" ht="15" customHeight="1">
      <c r="B106" s="278"/>
      <c r="C106" s="258" t="s">
        <v>2178</v>
      </c>
      <c r="D106" s="258"/>
      <c r="E106" s="258"/>
      <c r="F106" s="277" t="s">
        <v>2179</v>
      </c>
      <c r="G106" s="258"/>
      <c r="H106" s="258" t="s">
        <v>2212</v>
      </c>
      <c r="I106" s="258" t="s">
        <v>2175</v>
      </c>
      <c r="J106" s="258">
        <v>50</v>
      </c>
      <c r="K106" s="269"/>
    </row>
    <row r="107" spans="2:11" ht="15" customHeight="1">
      <c r="B107" s="278"/>
      <c r="C107" s="258" t="s">
        <v>2181</v>
      </c>
      <c r="D107" s="258"/>
      <c r="E107" s="258"/>
      <c r="F107" s="277" t="s">
        <v>2173</v>
      </c>
      <c r="G107" s="258"/>
      <c r="H107" s="258" t="s">
        <v>2212</v>
      </c>
      <c r="I107" s="258" t="s">
        <v>2183</v>
      </c>
      <c r="J107" s="258"/>
      <c r="K107" s="269"/>
    </row>
    <row r="108" spans="2:11" ht="15" customHeight="1">
      <c r="B108" s="278"/>
      <c r="C108" s="258" t="s">
        <v>2192</v>
      </c>
      <c r="D108" s="258"/>
      <c r="E108" s="258"/>
      <c r="F108" s="277" t="s">
        <v>2179</v>
      </c>
      <c r="G108" s="258"/>
      <c r="H108" s="258" t="s">
        <v>2212</v>
      </c>
      <c r="I108" s="258" t="s">
        <v>2175</v>
      </c>
      <c r="J108" s="258">
        <v>50</v>
      </c>
      <c r="K108" s="269"/>
    </row>
    <row r="109" spans="2:11" ht="15" customHeight="1">
      <c r="B109" s="278"/>
      <c r="C109" s="258" t="s">
        <v>2200</v>
      </c>
      <c r="D109" s="258"/>
      <c r="E109" s="258"/>
      <c r="F109" s="277" t="s">
        <v>2179</v>
      </c>
      <c r="G109" s="258"/>
      <c r="H109" s="258" t="s">
        <v>2212</v>
      </c>
      <c r="I109" s="258" t="s">
        <v>2175</v>
      </c>
      <c r="J109" s="258">
        <v>50</v>
      </c>
      <c r="K109" s="269"/>
    </row>
    <row r="110" spans="2:11" ht="15" customHeight="1">
      <c r="B110" s="278"/>
      <c r="C110" s="258" t="s">
        <v>2198</v>
      </c>
      <c r="D110" s="258"/>
      <c r="E110" s="258"/>
      <c r="F110" s="277" t="s">
        <v>2179</v>
      </c>
      <c r="G110" s="258"/>
      <c r="H110" s="258" t="s">
        <v>2212</v>
      </c>
      <c r="I110" s="258" t="s">
        <v>2175</v>
      </c>
      <c r="J110" s="258">
        <v>50</v>
      </c>
      <c r="K110" s="269"/>
    </row>
    <row r="111" spans="2:11" ht="15" customHeight="1">
      <c r="B111" s="278"/>
      <c r="C111" s="258" t="s">
        <v>58</v>
      </c>
      <c r="D111" s="258"/>
      <c r="E111" s="258"/>
      <c r="F111" s="277" t="s">
        <v>2173</v>
      </c>
      <c r="G111" s="258"/>
      <c r="H111" s="258" t="s">
        <v>2213</v>
      </c>
      <c r="I111" s="258" t="s">
        <v>2175</v>
      </c>
      <c r="J111" s="258">
        <v>20</v>
      </c>
      <c r="K111" s="269"/>
    </row>
    <row r="112" spans="2:11" ht="15" customHeight="1">
      <c r="B112" s="278"/>
      <c r="C112" s="258" t="s">
        <v>2214</v>
      </c>
      <c r="D112" s="258"/>
      <c r="E112" s="258"/>
      <c r="F112" s="277" t="s">
        <v>2173</v>
      </c>
      <c r="G112" s="258"/>
      <c r="H112" s="258" t="s">
        <v>2215</v>
      </c>
      <c r="I112" s="258" t="s">
        <v>2175</v>
      </c>
      <c r="J112" s="258">
        <v>120</v>
      </c>
      <c r="K112" s="269"/>
    </row>
    <row r="113" spans="2:11" ht="15" customHeight="1">
      <c r="B113" s="278"/>
      <c r="C113" s="258" t="s">
        <v>43</v>
      </c>
      <c r="D113" s="258"/>
      <c r="E113" s="258"/>
      <c r="F113" s="277" t="s">
        <v>2173</v>
      </c>
      <c r="G113" s="258"/>
      <c r="H113" s="258" t="s">
        <v>2216</v>
      </c>
      <c r="I113" s="258" t="s">
        <v>2207</v>
      </c>
      <c r="J113" s="258"/>
      <c r="K113" s="269"/>
    </row>
    <row r="114" spans="2:11" ht="15" customHeight="1">
      <c r="B114" s="278"/>
      <c r="C114" s="258" t="s">
        <v>53</v>
      </c>
      <c r="D114" s="258"/>
      <c r="E114" s="258"/>
      <c r="F114" s="277" t="s">
        <v>2173</v>
      </c>
      <c r="G114" s="258"/>
      <c r="H114" s="258" t="s">
        <v>2217</v>
      </c>
      <c r="I114" s="258" t="s">
        <v>2207</v>
      </c>
      <c r="J114" s="258"/>
      <c r="K114" s="269"/>
    </row>
    <row r="115" spans="2:11" ht="15" customHeight="1">
      <c r="B115" s="278"/>
      <c r="C115" s="258" t="s">
        <v>62</v>
      </c>
      <c r="D115" s="258"/>
      <c r="E115" s="258"/>
      <c r="F115" s="277" t="s">
        <v>2173</v>
      </c>
      <c r="G115" s="258"/>
      <c r="H115" s="258" t="s">
        <v>2218</v>
      </c>
      <c r="I115" s="258" t="s">
        <v>2219</v>
      </c>
      <c r="J115" s="258"/>
      <c r="K115" s="269"/>
    </row>
    <row r="116" spans="2:11" ht="15" customHeight="1">
      <c r="B116" s="281"/>
      <c r="C116" s="287"/>
      <c r="D116" s="287"/>
      <c r="E116" s="287"/>
      <c r="F116" s="287"/>
      <c r="G116" s="287"/>
      <c r="H116" s="287"/>
      <c r="I116" s="287"/>
      <c r="J116" s="287"/>
      <c r="K116" s="283"/>
    </row>
    <row r="117" spans="2:11" ht="18.75" customHeight="1">
      <c r="B117" s="288"/>
      <c r="C117" s="254"/>
      <c r="D117" s="254"/>
      <c r="E117" s="254"/>
      <c r="F117" s="289"/>
      <c r="G117" s="254"/>
      <c r="H117" s="254"/>
      <c r="I117" s="254"/>
      <c r="J117" s="254"/>
      <c r="K117" s="288"/>
    </row>
    <row r="118" spans="2:11" ht="18.75" customHeight="1">
      <c r="B118" s="264"/>
      <c r="C118" s="264"/>
      <c r="D118" s="264"/>
      <c r="E118" s="264"/>
      <c r="F118" s="264"/>
      <c r="G118" s="264"/>
      <c r="H118" s="264"/>
      <c r="I118" s="264"/>
      <c r="J118" s="264"/>
      <c r="K118" s="264"/>
    </row>
    <row r="119" spans="2:11" ht="7.5" customHeight="1">
      <c r="B119" s="290"/>
      <c r="C119" s="291"/>
      <c r="D119" s="291"/>
      <c r="E119" s="291"/>
      <c r="F119" s="291"/>
      <c r="G119" s="291"/>
      <c r="H119" s="291"/>
      <c r="I119" s="291"/>
      <c r="J119" s="291"/>
      <c r="K119" s="292"/>
    </row>
    <row r="120" spans="2:11" ht="45" customHeight="1">
      <c r="B120" s="293"/>
      <c r="C120" s="376" t="s">
        <v>2220</v>
      </c>
      <c r="D120" s="376"/>
      <c r="E120" s="376"/>
      <c r="F120" s="376"/>
      <c r="G120" s="376"/>
      <c r="H120" s="376"/>
      <c r="I120" s="376"/>
      <c r="J120" s="376"/>
      <c r="K120" s="294"/>
    </row>
    <row r="121" spans="2:11" ht="17.25" customHeight="1">
      <c r="B121" s="295"/>
      <c r="C121" s="270" t="s">
        <v>2167</v>
      </c>
      <c r="D121" s="270"/>
      <c r="E121" s="270"/>
      <c r="F121" s="270" t="s">
        <v>2168</v>
      </c>
      <c r="G121" s="271"/>
      <c r="H121" s="270" t="s">
        <v>134</v>
      </c>
      <c r="I121" s="270" t="s">
        <v>62</v>
      </c>
      <c r="J121" s="270" t="s">
        <v>2169</v>
      </c>
      <c r="K121" s="296"/>
    </row>
    <row r="122" spans="2:11" ht="17.25" customHeight="1">
      <c r="B122" s="295"/>
      <c r="C122" s="272" t="s">
        <v>2170</v>
      </c>
      <c r="D122" s="272"/>
      <c r="E122" s="272"/>
      <c r="F122" s="273" t="s">
        <v>2171</v>
      </c>
      <c r="G122" s="274"/>
      <c r="H122" s="272"/>
      <c r="I122" s="272"/>
      <c r="J122" s="272" t="s">
        <v>2172</v>
      </c>
      <c r="K122" s="296"/>
    </row>
    <row r="123" spans="2:11" ht="5.25" customHeight="1">
      <c r="B123" s="297"/>
      <c r="C123" s="275"/>
      <c r="D123" s="275"/>
      <c r="E123" s="275"/>
      <c r="F123" s="275"/>
      <c r="G123" s="258"/>
      <c r="H123" s="275"/>
      <c r="I123" s="275"/>
      <c r="J123" s="275"/>
      <c r="K123" s="298"/>
    </row>
    <row r="124" spans="2:11" ht="15" customHeight="1">
      <c r="B124" s="297"/>
      <c r="C124" s="258" t="s">
        <v>2176</v>
      </c>
      <c r="D124" s="275"/>
      <c r="E124" s="275"/>
      <c r="F124" s="277" t="s">
        <v>2173</v>
      </c>
      <c r="G124" s="258"/>
      <c r="H124" s="258" t="s">
        <v>2212</v>
      </c>
      <c r="I124" s="258" t="s">
        <v>2175</v>
      </c>
      <c r="J124" s="258">
        <v>120</v>
      </c>
      <c r="K124" s="299"/>
    </row>
    <row r="125" spans="2:11" ht="15" customHeight="1">
      <c r="B125" s="297"/>
      <c r="C125" s="258" t="s">
        <v>2221</v>
      </c>
      <c r="D125" s="258"/>
      <c r="E125" s="258"/>
      <c r="F125" s="277" t="s">
        <v>2173</v>
      </c>
      <c r="G125" s="258"/>
      <c r="H125" s="258" t="s">
        <v>2222</v>
      </c>
      <c r="I125" s="258" t="s">
        <v>2175</v>
      </c>
      <c r="J125" s="258" t="s">
        <v>2223</v>
      </c>
      <c r="K125" s="299"/>
    </row>
    <row r="126" spans="2:11" ht="15" customHeight="1">
      <c r="B126" s="297"/>
      <c r="C126" s="258" t="s">
        <v>88</v>
      </c>
      <c r="D126" s="258"/>
      <c r="E126" s="258"/>
      <c r="F126" s="277" t="s">
        <v>2173</v>
      </c>
      <c r="G126" s="258"/>
      <c r="H126" s="258" t="s">
        <v>2224</v>
      </c>
      <c r="I126" s="258" t="s">
        <v>2175</v>
      </c>
      <c r="J126" s="258" t="s">
        <v>2223</v>
      </c>
      <c r="K126" s="299"/>
    </row>
    <row r="127" spans="2:11" ht="15" customHeight="1">
      <c r="B127" s="297"/>
      <c r="C127" s="258" t="s">
        <v>2184</v>
      </c>
      <c r="D127" s="258"/>
      <c r="E127" s="258"/>
      <c r="F127" s="277" t="s">
        <v>2179</v>
      </c>
      <c r="G127" s="258"/>
      <c r="H127" s="258" t="s">
        <v>2185</v>
      </c>
      <c r="I127" s="258" t="s">
        <v>2175</v>
      </c>
      <c r="J127" s="258">
        <v>15</v>
      </c>
      <c r="K127" s="299"/>
    </row>
    <row r="128" spans="2:11" ht="15" customHeight="1">
      <c r="B128" s="297"/>
      <c r="C128" s="279" t="s">
        <v>2186</v>
      </c>
      <c r="D128" s="279"/>
      <c r="E128" s="279"/>
      <c r="F128" s="280" t="s">
        <v>2179</v>
      </c>
      <c r="G128" s="279"/>
      <c r="H128" s="279" t="s">
        <v>2187</v>
      </c>
      <c r="I128" s="279" t="s">
        <v>2175</v>
      </c>
      <c r="J128" s="279">
        <v>15</v>
      </c>
      <c r="K128" s="299"/>
    </row>
    <row r="129" spans="2:11" ht="15" customHeight="1">
      <c r="B129" s="297"/>
      <c r="C129" s="279" t="s">
        <v>2188</v>
      </c>
      <c r="D129" s="279"/>
      <c r="E129" s="279"/>
      <c r="F129" s="280" t="s">
        <v>2179</v>
      </c>
      <c r="G129" s="279"/>
      <c r="H129" s="279" t="s">
        <v>2189</v>
      </c>
      <c r="I129" s="279" t="s">
        <v>2175</v>
      </c>
      <c r="J129" s="279">
        <v>20</v>
      </c>
      <c r="K129" s="299"/>
    </row>
    <row r="130" spans="2:11" ht="15" customHeight="1">
      <c r="B130" s="297"/>
      <c r="C130" s="279" t="s">
        <v>2190</v>
      </c>
      <c r="D130" s="279"/>
      <c r="E130" s="279"/>
      <c r="F130" s="280" t="s">
        <v>2179</v>
      </c>
      <c r="G130" s="279"/>
      <c r="H130" s="279" t="s">
        <v>2191</v>
      </c>
      <c r="I130" s="279" t="s">
        <v>2175</v>
      </c>
      <c r="J130" s="279">
        <v>20</v>
      </c>
      <c r="K130" s="299"/>
    </row>
    <row r="131" spans="2:11" ht="15" customHeight="1">
      <c r="B131" s="297"/>
      <c r="C131" s="258" t="s">
        <v>2178</v>
      </c>
      <c r="D131" s="258"/>
      <c r="E131" s="258"/>
      <c r="F131" s="277" t="s">
        <v>2179</v>
      </c>
      <c r="G131" s="258"/>
      <c r="H131" s="258" t="s">
        <v>2212</v>
      </c>
      <c r="I131" s="258" t="s">
        <v>2175</v>
      </c>
      <c r="J131" s="258">
        <v>50</v>
      </c>
      <c r="K131" s="299"/>
    </row>
    <row r="132" spans="2:11" ht="15" customHeight="1">
      <c r="B132" s="297"/>
      <c r="C132" s="258" t="s">
        <v>2192</v>
      </c>
      <c r="D132" s="258"/>
      <c r="E132" s="258"/>
      <c r="F132" s="277" t="s">
        <v>2179</v>
      </c>
      <c r="G132" s="258"/>
      <c r="H132" s="258" t="s">
        <v>2212</v>
      </c>
      <c r="I132" s="258" t="s">
        <v>2175</v>
      </c>
      <c r="J132" s="258">
        <v>50</v>
      </c>
      <c r="K132" s="299"/>
    </row>
    <row r="133" spans="2:11" ht="15" customHeight="1">
      <c r="B133" s="297"/>
      <c r="C133" s="258" t="s">
        <v>2198</v>
      </c>
      <c r="D133" s="258"/>
      <c r="E133" s="258"/>
      <c r="F133" s="277" t="s">
        <v>2179</v>
      </c>
      <c r="G133" s="258"/>
      <c r="H133" s="258" t="s">
        <v>2212</v>
      </c>
      <c r="I133" s="258" t="s">
        <v>2175</v>
      </c>
      <c r="J133" s="258">
        <v>50</v>
      </c>
      <c r="K133" s="299"/>
    </row>
    <row r="134" spans="2:11" ht="15" customHeight="1">
      <c r="B134" s="297"/>
      <c r="C134" s="258" t="s">
        <v>2200</v>
      </c>
      <c r="D134" s="258"/>
      <c r="E134" s="258"/>
      <c r="F134" s="277" t="s">
        <v>2179</v>
      </c>
      <c r="G134" s="258"/>
      <c r="H134" s="258" t="s">
        <v>2212</v>
      </c>
      <c r="I134" s="258" t="s">
        <v>2175</v>
      </c>
      <c r="J134" s="258">
        <v>50</v>
      </c>
      <c r="K134" s="299"/>
    </row>
    <row r="135" spans="2:11" ht="15" customHeight="1">
      <c r="B135" s="297"/>
      <c r="C135" s="258" t="s">
        <v>139</v>
      </c>
      <c r="D135" s="258"/>
      <c r="E135" s="258"/>
      <c r="F135" s="277" t="s">
        <v>2179</v>
      </c>
      <c r="G135" s="258"/>
      <c r="H135" s="258" t="s">
        <v>2225</v>
      </c>
      <c r="I135" s="258" t="s">
        <v>2175</v>
      </c>
      <c r="J135" s="258">
        <v>255</v>
      </c>
      <c r="K135" s="299"/>
    </row>
    <row r="136" spans="2:11" ht="15" customHeight="1">
      <c r="B136" s="297"/>
      <c r="C136" s="258" t="s">
        <v>2202</v>
      </c>
      <c r="D136" s="258"/>
      <c r="E136" s="258"/>
      <c r="F136" s="277" t="s">
        <v>2173</v>
      </c>
      <c r="G136" s="258"/>
      <c r="H136" s="258" t="s">
        <v>2226</v>
      </c>
      <c r="I136" s="258" t="s">
        <v>2204</v>
      </c>
      <c r="J136" s="258"/>
      <c r="K136" s="299"/>
    </row>
    <row r="137" spans="2:11" ht="15" customHeight="1">
      <c r="B137" s="297"/>
      <c r="C137" s="258" t="s">
        <v>2205</v>
      </c>
      <c r="D137" s="258"/>
      <c r="E137" s="258"/>
      <c r="F137" s="277" t="s">
        <v>2173</v>
      </c>
      <c r="G137" s="258"/>
      <c r="H137" s="258" t="s">
        <v>2227</v>
      </c>
      <c r="I137" s="258" t="s">
        <v>2207</v>
      </c>
      <c r="J137" s="258"/>
      <c r="K137" s="299"/>
    </row>
    <row r="138" spans="2:11" ht="15" customHeight="1">
      <c r="B138" s="297"/>
      <c r="C138" s="258" t="s">
        <v>2208</v>
      </c>
      <c r="D138" s="258"/>
      <c r="E138" s="258"/>
      <c r="F138" s="277" t="s">
        <v>2173</v>
      </c>
      <c r="G138" s="258"/>
      <c r="H138" s="258" t="s">
        <v>2208</v>
      </c>
      <c r="I138" s="258" t="s">
        <v>2207</v>
      </c>
      <c r="J138" s="258"/>
      <c r="K138" s="299"/>
    </row>
    <row r="139" spans="2:11" ht="15" customHeight="1">
      <c r="B139" s="297"/>
      <c r="C139" s="258" t="s">
        <v>43</v>
      </c>
      <c r="D139" s="258"/>
      <c r="E139" s="258"/>
      <c r="F139" s="277" t="s">
        <v>2173</v>
      </c>
      <c r="G139" s="258"/>
      <c r="H139" s="258" t="s">
        <v>2228</v>
      </c>
      <c r="I139" s="258" t="s">
        <v>2207</v>
      </c>
      <c r="J139" s="258"/>
      <c r="K139" s="299"/>
    </row>
    <row r="140" spans="2:11" ht="15" customHeight="1">
      <c r="B140" s="297"/>
      <c r="C140" s="258" t="s">
        <v>2229</v>
      </c>
      <c r="D140" s="258"/>
      <c r="E140" s="258"/>
      <c r="F140" s="277" t="s">
        <v>2173</v>
      </c>
      <c r="G140" s="258"/>
      <c r="H140" s="258" t="s">
        <v>2230</v>
      </c>
      <c r="I140" s="258" t="s">
        <v>2207</v>
      </c>
      <c r="J140" s="258"/>
      <c r="K140" s="299"/>
    </row>
    <row r="141" spans="2:11" ht="15" customHeight="1">
      <c r="B141" s="300"/>
      <c r="C141" s="301"/>
      <c r="D141" s="301"/>
      <c r="E141" s="301"/>
      <c r="F141" s="301"/>
      <c r="G141" s="301"/>
      <c r="H141" s="301"/>
      <c r="I141" s="301"/>
      <c r="J141" s="301"/>
      <c r="K141" s="302"/>
    </row>
    <row r="142" spans="2:11" ht="18.75" customHeight="1">
      <c r="B142" s="254"/>
      <c r="C142" s="254"/>
      <c r="D142" s="254"/>
      <c r="E142" s="254"/>
      <c r="F142" s="289"/>
      <c r="G142" s="254"/>
      <c r="H142" s="254"/>
      <c r="I142" s="254"/>
      <c r="J142" s="254"/>
      <c r="K142" s="254"/>
    </row>
    <row r="143" spans="2:11" ht="18.75" customHeight="1">
      <c r="B143" s="264"/>
      <c r="C143" s="264"/>
      <c r="D143" s="264"/>
      <c r="E143" s="264"/>
      <c r="F143" s="264"/>
      <c r="G143" s="264"/>
      <c r="H143" s="264"/>
      <c r="I143" s="264"/>
      <c r="J143" s="264"/>
      <c r="K143" s="264"/>
    </row>
    <row r="144" spans="2:11" ht="7.5" customHeight="1">
      <c r="B144" s="265"/>
      <c r="C144" s="266"/>
      <c r="D144" s="266"/>
      <c r="E144" s="266"/>
      <c r="F144" s="266"/>
      <c r="G144" s="266"/>
      <c r="H144" s="266"/>
      <c r="I144" s="266"/>
      <c r="J144" s="266"/>
      <c r="K144" s="267"/>
    </row>
    <row r="145" spans="2:11" ht="45" customHeight="1">
      <c r="B145" s="268"/>
      <c r="C145" s="377" t="s">
        <v>2231</v>
      </c>
      <c r="D145" s="377"/>
      <c r="E145" s="377"/>
      <c r="F145" s="377"/>
      <c r="G145" s="377"/>
      <c r="H145" s="377"/>
      <c r="I145" s="377"/>
      <c r="J145" s="377"/>
      <c r="K145" s="269"/>
    </row>
    <row r="146" spans="2:11" ht="17.25" customHeight="1">
      <c r="B146" s="268"/>
      <c r="C146" s="270" t="s">
        <v>2167</v>
      </c>
      <c r="D146" s="270"/>
      <c r="E146" s="270"/>
      <c r="F146" s="270" t="s">
        <v>2168</v>
      </c>
      <c r="G146" s="271"/>
      <c r="H146" s="270" t="s">
        <v>134</v>
      </c>
      <c r="I146" s="270" t="s">
        <v>62</v>
      </c>
      <c r="J146" s="270" t="s">
        <v>2169</v>
      </c>
      <c r="K146" s="269"/>
    </row>
    <row r="147" spans="2:11" ht="17.25" customHeight="1">
      <c r="B147" s="268"/>
      <c r="C147" s="272" t="s">
        <v>2170</v>
      </c>
      <c r="D147" s="272"/>
      <c r="E147" s="272"/>
      <c r="F147" s="273" t="s">
        <v>2171</v>
      </c>
      <c r="G147" s="274"/>
      <c r="H147" s="272"/>
      <c r="I147" s="272"/>
      <c r="J147" s="272" t="s">
        <v>2172</v>
      </c>
      <c r="K147" s="269"/>
    </row>
    <row r="148" spans="2:11" ht="5.25" customHeight="1">
      <c r="B148" s="278"/>
      <c r="C148" s="275"/>
      <c r="D148" s="275"/>
      <c r="E148" s="275"/>
      <c r="F148" s="275"/>
      <c r="G148" s="276"/>
      <c r="H148" s="275"/>
      <c r="I148" s="275"/>
      <c r="J148" s="275"/>
      <c r="K148" s="299"/>
    </row>
    <row r="149" spans="2:11" ht="15" customHeight="1">
      <c r="B149" s="278"/>
      <c r="C149" s="303" t="s">
        <v>2176</v>
      </c>
      <c r="D149" s="258"/>
      <c r="E149" s="258"/>
      <c r="F149" s="304" t="s">
        <v>2173</v>
      </c>
      <c r="G149" s="258"/>
      <c r="H149" s="303" t="s">
        <v>2212</v>
      </c>
      <c r="I149" s="303" t="s">
        <v>2175</v>
      </c>
      <c r="J149" s="303">
        <v>120</v>
      </c>
      <c r="K149" s="299"/>
    </row>
    <row r="150" spans="2:11" ht="15" customHeight="1">
      <c r="B150" s="278"/>
      <c r="C150" s="303" t="s">
        <v>2221</v>
      </c>
      <c r="D150" s="258"/>
      <c r="E150" s="258"/>
      <c r="F150" s="304" t="s">
        <v>2173</v>
      </c>
      <c r="G150" s="258"/>
      <c r="H150" s="303" t="s">
        <v>2232</v>
      </c>
      <c r="I150" s="303" t="s">
        <v>2175</v>
      </c>
      <c r="J150" s="303" t="s">
        <v>2223</v>
      </c>
      <c r="K150" s="299"/>
    </row>
    <row r="151" spans="2:11" ht="15" customHeight="1">
      <c r="B151" s="278"/>
      <c r="C151" s="303" t="s">
        <v>88</v>
      </c>
      <c r="D151" s="258"/>
      <c r="E151" s="258"/>
      <c r="F151" s="304" t="s">
        <v>2173</v>
      </c>
      <c r="G151" s="258"/>
      <c r="H151" s="303" t="s">
        <v>2233</v>
      </c>
      <c r="I151" s="303" t="s">
        <v>2175</v>
      </c>
      <c r="J151" s="303" t="s">
        <v>2223</v>
      </c>
      <c r="K151" s="299"/>
    </row>
    <row r="152" spans="2:11" ht="15" customHeight="1">
      <c r="B152" s="278"/>
      <c r="C152" s="303" t="s">
        <v>2178</v>
      </c>
      <c r="D152" s="258"/>
      <c r="E152" s="258"/>
      <c r="F152" s="304" t="s">
        <v>2179</v>
      </c>
      <c r="G152" s="258"/>
      <c r="H152" s="303" t="s">
        <v>2212</v>
      </c>
      <c r="I152" s="303" t="s">
        <v>2175</v>
      </c>
      <c r="J152" s="303">
        <v>50</v>
      </c>
      <c r="K152" s="299"/>
    </row>
    <row r="153" spans="2:11" ht="15" customHeight="1">
      <c r="B153" s="278"/>
      <c r="C153" s="303" t="s">
        <v>2181</v>
      </c>
      <c r="D153" s="258"/>
      <c r="E153" s="258"/>
      <c r="F153" s="304" t="s">
        <v>2173</v>
      </c>
      <c r="G153" s="258"/>
      <c r="H153" s="303" t="s">
        <v>2212</v>
      </c>
      <c r="I153" s="303" t="s">
        <v>2183</v>
      </c>
      <c r="J153" s="303"/>
      <c r="K153" s="299"/>
    </row>
    <row r="154" spans="2:11" ht="15" customHeight="1">
      <c r="B154" s="278"/>
      <c r="C154" s="303" t="s">
        <v>2192</v>
      </c>
      <c r="D154" s="258"/>
      <c r="E154" s="258"/>
      <c r="F154" s="304" t="s">
        <v>2179</v>
      </c>
      <c r="G154" s="258"/>
      <c r="H154" s="303" t="s">
        <v>2212</v>
      </c>
      <c r="I154" s="303" t="s">
        <v>2175</v>
      </c>
      <c r="J154" s="303">
        <v>50</v>
      </c>
      <c r="K154" s="299"/>
    </row>
    <row r="155" spans="2:11" ht="15" customHeight="1">
      <c r="B155" s="278"/>
      <c r="C155" s="303" t="s">
        <v>2200</v>
      </c>
      <c r="D155" s="258"/>
      <c r="E155" s="258"/>
      <c r="F155" s="304" t="s">
        <v>2179</v>
      </c>
      <c r="G155" s="258"/>
      <c r="H155" s="303" t="s">
        <v>2212</v>
      </c>
      <c r="I155" s="303" t="s">
        <v>2175</v>
      </c>
      <c r="J155" s="303">
        <v>50</v>
      </c>
      <c r="K155" s="299"/>
    </row>
    <row r="156" spans="2:11" ht="15" customHeight="1">
      <c r="B156" s="278"/>
      <c r="C156" s="303" t="s">
        <v>2198</v>
      </c>
      <c r="D156" s="258"/>
      <c r="E156" s="258"/>
      <c r="F156" s="304" t="s">
        <v>2179</v>
      </c>
      <c r="G156" s="258"/>
      <c r="H156" s="303" t="s">
        <v>2212</v>
      </c>
      <c r="I156" s="303" t="s">
        <v>2175</v>
      </c>
      <c r="J156" s="303">
        <v>50</v>
      </c>
      <c r="K156" s="299"/>
    </row>
    <row r="157" spans="2:11" ht="15" customHeight="1">
      <c r="B157" s="278"/>
      <c r="C157" s="303" t="s">
        <v>126</v>
      </c>
      <c r="D157" s="258"/>
      <c r="E157" s="258"/>
      <c r="F157" s="304" t="s">
        <v>2173</v>
      </c>
      <c r="G157" s="258"/>
      <c r="H157" s="303" t="s">
        <v>2234</v>
      </c>
      <c r="I157" s="303" t="s">
        <v>2175</v>
      </c>
      <c r="J157" s="303" t="s">
        <v>2235</v>
      </c>
      <c r="K157" s="299"/>
    </row>
    <row r="158" spans="2:11" ht="15" customHeight="1">
      <c r="B158" s="278"/>
      <c r="C158" s="303" t="s">
        <v>2236</v>
      </c>
      <c r="D158" s="258"/>
      <c r="E158" s="258"/>
      <c r="F158" s="304" t="s">
        <v>2173</v>
      </c>
      <c r="G158" s="258"/>
      <c r="H158" s="303" t="s">
        <v>2237</v>
      </c>
      <c r="I158" s="303" t="s">
        <v>2207</v>
      </c>
      <c r="J158" s="303"/>
      <c r="K158" s="299"/>
    </row>
    <row r="159" spans="2:11" ht="15" customHeight="1">
      <c r="B159" s="305"/>
      <c r="C159" s="287"/>
      <c r="D159" s="287"/>
      <c r="E159" s="287"/>
      <c r="F159" s="287"/>
      <c r="G159" s="287"/>
      <c r="H159" s="287"/>
      <c r="I159" s="287"/>
      <c r="J159" s="287"/>
      <c r="K159" s="306"/>
    </row>
    <row r="160" spans="2:11" ht="18.75" customHeight="1">
      <c r="B160" s="254"/>
      <c r="C160" s="258"/>
      <c r="D160" s="258"/>
      <c r="E160" s="258"/>
      <c r="F160" s="277"/>
      <c r="G160" s="258"/>
      <c r="H160" s="258"/>
      <c r="I160" s="258"/>
      <c r="J160" s="258"/>
      <c r="K160" s="254"/>
    </row>
    <row r="161" spans="2:11" ht="18.75" customHeight="1">
      <c r="B161" s="264"/>
      <c r="C161" s="264"/>
      <c r="D161" s="264"/>
      <c r="E161" s="264"/>
      <c r="F161" s="264"/>
      <c r="G161" s="264"/>
      <c r="H161" s="264"/>
      <c r="I161" s="264"/>
      <c r="J161" s="264"/>
      <c r="K161" s="264"/>
    </row>
    <row r="162" spans="2:11" ht="7.5" customHeight="1">
      <c r="B162" s="246"/>
      <c r="C162" s="247"/>
      <c r="D162" s="247"/>
      <c r="E162" s="247"/>
      <c r="F162" s="247"/>
      <c r="G162" s="247"/>
      <c r="H162" s="247"/>
      <c r="I162" s="247"/>
      <c r="J162" s="247"/>
      <c r="K162" s="248"/>
    </row>
    <row r="163" spans="2:11" ht="45" customHeight="1">
      <c r="B163" s="249"/>
      <c r="C163" s="376" t="s">
        <v>2238</v>
      </c>
      <c r="D163" s="376"/>
      <c r="E163" s="376"/>
      <c r="F163" s="376"/>
      <c r="G163" s="376"/>
      <c r="H163" s="376"/>
      <c r="I163" s="376"/>
      <c r="J163" s="376"/>
      <c r="K163" s="250"/>
    </row>
    <row r="164" spans="2:11" ht="17.25" customHeight="1">
      <c r="B164" s="249"/>
      <c r="C164" s="270" t="s">
        <v>2167</v>
      </c>
      <c r="D164" s="270"/>
      <c r="E164" s="270"/>
      <c r="F164" s="270" t="s">
        <v>2168</v>
      </c>
      <c r="G164" s="307"/>
      <c r="H164" s="308" t="s">
        <v>134</v>
      </c>
      <c r="I164" s="308" t="s">
        <v>62</v>
      </c>
      <c r="J164" s="270" t="s">
        <v>2169</v>
      </c>
      <c r="K164" s="250"/>
    </row>
    <row r="165" spans="2:11" ht="17.25" customHeight="1">
      <c r="B165" s="251"/>
      <c r="C165" s="272" t="s">
        <v>2170</v>
      </c>
      <c r="D165" s="272"/>
      <c r="E165" s="272"/>
      <c r="F165" s="273" t="s">
        <v>2171</v>
      </c>
      <c r="G165" s="309"/>
      <c r="H165" s="310"/>
      <c r="I165" s="310"/>
      <c r="J165" s="272" t="s">
        <v>2172</v>
      </c>
      <c r="K165" s="252"/>
    </row>
    <row r="166" spans="2:11" ht="5.25" customHeight="1">
      <c r="B166" s="278"/>
      <c r="C166" s="275"/>
      <c r="D166" s="275"/>
      <c r="E166" s="275"/>
      <c r="F166" s="275"/>
      <c r="G166" s="276"/>
      <c r="H166" s="275"/>
      <c r="I166" s="275"/>
      <c r="J166" s="275"/>
      <c r="K166" s="299"/>
    </row>
    <row r="167" spans="2:11" ht="15" customHeight="1">
      <c r="B167" s="278"/>
      <c r="C167" s="258" t="s">
        <v>2176</v>
      </c>
      <c r="D167" s="258"/>
      <c r="E167" s="258"/>
      <c r="F167" s="277" t="s">
        <v>2173</v>
      </c>
      <c r="G167" s="258"/>
      <c r="H167" s="258" t="s">
        <v>2212</v>
      </c>
      <c r="I167" s="258" t="s">
        <v>2175</v>
      </c>
      <c r="J167" s="258">
        <v>120</v>
      </c>
      <c r="K167" s="299"/>
    </row>
    <row r="168" spans="2:11" ht="15" customHeight="1">
      <c r="B168" s="278"/>
      <c r="C168" s="258" t="s">
        <v>2221</v>
      </c>
      <c r="D168" s="258"/>
      <c r="E168" s="258"/>
      <c r="F168" s="277" t="s">
        <v>2173</v>
      </c>
      <c r="G168" s="258"/>
      <c r="H168" s="258" t="s">
        <v>2222</v>
      </c>
      <c r="I168" s="258" t="s">
        <v>2175</v>
      </c>
      <c r="J168" s="258" t="s">
        <v>2223</v>
      </c>
      <c r="K168" s="299"/>
    </row>
    <row r="169" spans="2:11" ht="15" customHeight="1">
      <c r="B169" s="278"/>
      <c r="C169" s="258" t="s">
        <v>88</v>
      </c>
      <c r="D169" s="258"/>
      <c r="E169" s="258"/>
      <c r="F169" s="277" t="s">
        <v>2173</v>
      </c>
      <c r="G169" s="258"/>
      <c r="H169" s="258" t="s">
        <v>2239</v>
      </c>
      <c r="I169" s="258" t="s">
        <v>2175</v>
      </c>
      <c r="J169" s="258" t="s">
        <v>2223</v>
      </c>
      <c r="K169" s="299"/>
    </row>
    <row r="170" spans="2:11" ht="15" customHeight="1">
      <c r="B170" s="278"/>
      <c r="C170" s="258" t="s">
        <v>2178</v>
      </c>
      <c r="D170" s="258"/>
      <c r="E170" s="258"/>
      <c r="F170" s="277" t="s">
        <v>2179</v>
      </c>
      <c r="G170" s="258"/>
      <c r="H170" s="258" t="s">
        <v>2239</v>
      </c>
      <c r="I170" s="258" t="s">
        <v>2175</v>
      </c>
      <c r="J170" s="258">
        <v>50</v>
      </c>
      <c r="K170" s="299"/>
    </row>
    <row r="171" spans="2:11" ht="15" customHeight="1">
      <c r="B171" s="278"/>
      <c r="C171" s="258" t="s">
        <v>2181</v>
      </c>
      <c r="D171" s="258"/>
      <c r="E171" s="258"/>
      <c r="F171" s="277" t="s">
        <v>2173</v>
      </c>
      <c r="G171" s="258"/>
      <c r="H171" s="258" t="s">
        <v>2239</v>
      </c>
      <c r="I171" s="258" t="s">
        <v>2183</v>
      </c>
      <c r="J171" s="258"/>
      <c r="K171" s="299"/>
    </row>
    <row r="172" spans="2:11" ht="15" customHeight="1">
      <c r="B172" s="278"/>
      <c r="C172" s="258" t="s">
        <v>2192</v>
      </c>
      <c r="D172" s="258"/>
      <c r="E172" s="258"/>
      <c r="F172" s="277" t="s">
        <v>2179</v>
      </c>
      <c r="G172" s="258"/>
      <c r="H172" s="258" t="s">
        <v>2239</v>
      </c>
      <c r="I172" s="258" t="s">
        <v>2175</v>
      </c>
      <c r="J172" s="258">
        <v>50</v>
      </c>
      <c r="K172" s="299"/>
    </row>
    <row r="173" spans="2:11" ht="15" customHeight="1">
      <c r="B173" s="278"/>
      <c r="C173" s="258" t="s">
        <v>2200</v>
      </c>
      <c r="D173" s="258"/>
      <c r="E173" s="258"/>
      <c r="F173" s="277" t="s">
        <v>2179</v>
      </c>
      <c r="G173" s="258"/>
      <c r="H173" s="258" t="s">
        <v>2239</v>
      </c>
      <c r="I173" s="258" t="s">
        <v>2175</v>
      </c>
      <c r="J173" s="258">
        <v>50</v>
      </c>
      <c r="K173" s="299"/>
    </row>
    <row r="174" spans="2:11" ht="15" customHeight="1">
      <c r="B174" s="278"/>
      <c r="C174" s="258" t="s">
        <v>2198</v>
      </c>
      <c r="D174" s="258"/>
      <c r="E174" s="258"/>
      <c r="F174" s="277" t="s">
        <v>2179</v>
      </c>
      <c r="G174" s="258"/>
      <c r="H174" s="258" t="s">
        <v>2239</v>
      </c>
      <c r="I174" s="258" t="s">
        <v>2175</v>
      </c>
      <c r="J174" s="258">
        <v>50</v>
      </c>
      <c r="K174" s="299"/>
    </row>
    <row r="175" spans="2:11" ht="15" customHeight="1">
      <c r="B175" s="278"/>
      <c r="C175" s="258" t="s">
        <v>133</v>
      </c>
      <c r="D175" s="258"/>
      <c r="E175" s="258"/>
      <c r="F175" s="277" t="s">
        <v>2173</v>
      </c>
      <c r="G175" s="258"/>
      <c r="H175" s="258" t="s">
        <v>2240</v>
      </c>
      <c r="I175" s="258" t="s">
        <v>2241</v>
      </c>
      <c r="J175" s="258"/>
      <c r="K175" s="299"/>
    </row>
    <row r="176" spans="2:11" ht="15" customHeight="1">
      <c r="B176" s="278"/>
      <c r="C176" s="258" t="s">
        <v>62</v>
      </c>
      <c r="D176" s="258"/>
      <c r="E176" s="258"/>
      <c r="F176" s="277" t="s">
        <v>2173</v>
      </c>
      <c r="G176" s="258"/>
      <c r="H176" s="258" t="s">
        <v>2242</v>
      </c>
      <c r="I176" s="258" t="s">
        <v>2243</v>
      </c>
      <c r="J176" s="258">
        <v>1</v>
      </c>
      <c r="K176" s="299"/>
    </row>
    <row r="177" spans="2:11" ht="15" customHeight="1">
      <c r="B177" s="278"/>
      <c r="C177" s="258" t="s">
        <v>58</v>
      </c>
      <c r="D177" s="258"/>
      <c r="E177" s="258"/>
      <c r="F177" s="277" t="s">
        <v>2173</v>
      </c>
      <c r="G177" s="258"/>
      <c r="H177" s="258" t="s">
        <v>2244</v>
      </c>
      <c r="I177" s="258" t="s">
        <v>2175</v>
      </c>
      <c r="J177" s="258">
        <v>20</v>
      </c>
      <c r="K177" s="299"/>
    </row>
    <row r="178" spans="2:11" ht="15" customHeight="1">
      <c r="B178" s="278"/>
      <c r="C178" s="258" t="s">
        <v>134</v>
      </c>
      <c r="D178" s="258"/>
      <c r="E178" s="258"/>
      <c r="F178" s="277" t="s">
        <v>2173</v>
      </c>
      <c r="G178" s="258"/>
      <c r="H178" s="258" t="s">
        <v>2245</v>
      </c>
      <c r="I178" s="258" t="s">
        <v>2175</v>
      </c>
      <c r="J178" s="258">
        <v>255</v>
      </c>
      <c r="K178" s="299"/>
    </row>
    <row r="179" spans="2:11" ht="15" customHeight="1">
      <c r="B179" s="278"/>
      <c r="C179" s="258" t="s">
        <v>135</v>
      </c>
      <c r="D179" s="258"/>
      <c r="E179" s="258"/>
      <c r="F179" s="277" t="s">
        <v>2173</v>
      </c>
      <c r="G179" s="258"/>
      <c r="H179" s="258" t="s">
        <v>2138</v>
      </c>
      <c r="I179" s="258" t="s">
        <v>2175</v>
      </c>
      <c r="J179" s="258">
        <v>10</v>
      </c>
      <c r="K179" s="299"/>
    </row>
    <row r="180" spans="2:11" ht="15" customHeight="1">
      <c r="B180" s="278"/>
      <c r="C180" s="258" t="s">
        <v>136</v>
      </c>
      <c r="D180" s="258"/>
      <c r="E180" s="258"/>
      <c r="F180" s="277" t="s">
        <v>2173</v>
      </c>
      <c r="G180" s="258"/>
      <c r="H180" s="258" t="s">
        <v>2246</v>
      </c>
      <c r="I180" s="258" t="s">
        <v>2207</v>
      </c>
      <c r="J180" s="258"/>
      <c r="K180" s="299"/>
    </row>
    <row r="181" spans="2:11" ht="15" customHeight="1">
      <c r="B181" s="278"/>
      <c r="C181" s="258" t="s">
        <v>2247</v>
      </c>
      <c r="D181" s="258"/>
      <c r="E181" s="258"/>
      <c r="F181" s="277" t="s">
        <v>2173</v>
      </c>
      <c r="G181" s="258"/>
      <c r="H181" s="258" t="s">
        <v>2248</v>
      </c>
      <c r="I181" s="258" t="s">
        <v>2207</v>
      </c>
      <c r="J181" s="258"/>
      <c r="K181" s="299"/>
    </row>
    <row r="182" spans="2:11" ht="15" customHeight="1">
      <c r="B182" s="278"/>
      <c r="C182" s="258" t="s">
        <v>2236</v>
      </c>
      <c r="D182" s="258"/>
      <c r="E182" s="258"/>
      <c r="F182" s="277" t="s">
        <v>2173</v>
      </c>
      <c r="G182" s="258"/>
      <c r="H182" s="258" t="s">
        <v>2249</v>
      </c>
      <c r="I182" s="258" t="s">
        <v>2207</v>
      </c>
      <c r="J182" s="258"/>
      <c r="K182" s="299"/>
    </row>
    <row r="183" spans="2:11" ht="15" customHeight="1">
      <c r="B183" s="278"/>
      <c r="C183" s="258" t="s">
        <v>138</v>
      </c>
      <c r="D183" s="258"/>
      <c r="E183" s="258"/>
      <c r="F183" s="277" t="s">
        <v>2179</v>
      </c>
      <c r="G183" s="258"/>
      <c r="H183" s="258" t="s">
        <v>2250</v>
      </c>
      <c r="I183" s="258" t="s">
        <v>2175</v>
      </c>
      <c r="J183" s="258">
        <v>50</v>
      </c>
      <c r="K183" s="299"/>
    </row>
    <row r="184" spans="2:11" ht="15" customHeight="1">
      <c r="B184" s="278"/>
      <c r="C184" s="258" t="s">
        <v>2251</v>
      </c>
      <c r="D184" s="258"/>
      <c r="E184" s="258"/>
      <c r="F184" s="277" t="s">
        <v>2179</v>
      </c>
      <c r="G184" s="258"/>
      <c r="H184" s="258" t="s">
        <v>2252</v>
      </c>
      <c r="I184" s="258" t="s">
        <v>2253</v>
      </c>
      <c r="J184" s="258"/>
      <c r="K184" s="299"/>
    </row>
    <row r="185" spans="2:11" ht="15" customHeight="1">
      <c r="B185" s="278"/>
      <c r="C185" s="258" t="s">
        <v>2254</v>
      </c>
      <c r="D185" s="258"/>
      <c r="E185" s="258"/>
      <c r="F185" s="277" t="s">
        <v>2179</v>
      </c>
      <c r="G185" s="258"/>
      <c r="H185" s="258" t="s">
        <v>2255</v>
      </c>
      <c r="I185" s="258" t="s">
        <v>2253</v>
      </c>
      <c r="J185" s="258"/>
      <c r="K185" s="299"/>
    </row>
    <row r="186" spans="2:11" ht="15" customHeight="1">
      <c r="B186" s="278"/>
      <c r="C186" s="258" t="s">
        <v>2256</v>
      </c>
      <c r="D186" s="258"/>
      <c r="E186" s="258"/>
      <c r="F186" s="277" t="s">
        <v>2179</v>
      </c>
      <c r="G186" s="258"/>
      <c r="H186" s="258" t="s">
        <v>2257</v>
      </c>
      <c r="I186" s="258" t="s">
        <v>2253</v>
      </c>
      <c r="J186" s="258"/>
      <c r="K186" s="299"/>
    </row>
    <row r="187" spans="2:11" ht="15" customHeight="1">
      <c r="B187" s="278"/>
      <c r="C187" s="311" t="s">
        <v>2258</v>
      </c>
      <c r="D187" s="258"/>
      <c r="E187" s="258"/>
      <c r="F187" s="277" t="s">
        <v>2179</v>
      </c>
      <c r="G187" s="258"/>
      <c r="H187" s="258" t="s">
        <v>2259</v>
      </c>
      <c r="I187" s="258" t="s">
        <v>2260</v>
      </c>
      <c r="J187" s="312" t="s">
        <v>2261</v>
      </c>
      <c r="K187" s="299"/>
    </row>
    <row r="188" spans="2:11" ht="15" customHeight="1">
      <c r="B188" s="278"/>
      <c r="C188" s="263" t="s">
        <v>47</v>
      </c>
      <c r="D188" s="258"/>
      <c r="E188" s="258"/>
      <c r="F188" s="277" t="s">
        <v>2173</v>
      </c>
      <c r="G188" s="258"/>
      <c r="H188" s="254" t="s">
        <v>2262</v>
      </c>
      <c r="I188" s="258" t="s">
        <v>2263</v>
      </c>
      <c r="J188" s="258"/>
      <c r="K188" s="299"/>
    </row>
    <row r="189" spans="2:11" ht="15" customHeight="1">
      <c r="B189" s="278"/>
      <c r="C189" s="263" t="s">
        <v>2264</v>
      </c>
      <c r="D189" s="258"/>
      <c r="E189" s="258"/>
      <c r="F189" s="277" t="s">
        <v>2173</v>
      </c>
      <c r="G189" s="258"/>
      <c r="H189" s="258" t="s">
        <v>2265</v>
      </c>
      <c r="I189" s="258" t="s">
        <v>2207</v>
      </c>
      <c r="J189" s="258"/>
      <c r="K189" s="299"/>
    </row>
    <row r="190" spans="2:11" ht="15" customHeight="1">
      <c r="B190" s="278"/>
      <c r="C190" s="263" t="s">
        <v>2266</v>
      </c>
      <c r="D190" s="258"/>
      <c r="E190" s="258"/>
      <c r="F190" s="277" t="s">
        <v>2173</v>
      </c>
      <c r="G190" s="258"/>
      <c r="H190" s="258" t="s">
        <v>2267</v>
      </c>
      <c r="I190" s="258" t="s">
        <v>2207</v>
      </c>
      <c r="J190" s="258"/>
      <c r="K190" s="299"/>
    </row>
    <row r="191" spans="2:11" ht="15" customHeight="1">
      <c r="B191" s="278"/>
      <c r="C191" s="263" t="s">
        <v>2268</v>
      </c>
      <c r="D191" s="258"/>
      <c r="E191" s="258"/>
      <c r="F191" s="277" t="s">
        <v>2179</v>
      </c>
      <c r="G191" s="258"/>
      <c r="H191" s="258" t="s">
        <v>2269</v>
      </c>
      <c r="I191" s="258" t="s">
        <v>2207</v>
      </c>
      <c r="J191" s="258"/>
      <c r="K191" s="299"/>
    </row>
    <row r="192" spans="2:11" ht="15" customHeight="1">
      <c r="B192" s="305"/>
      <c r="C192" s="313"/>
      <c r="D192" s="287"/>
      <c r="E192" s="287"/>
      <c r="F192" s="287"/>
      <c r="G192" s="287"/>
      <c r="H192" s="287"/>
      <c r="I192" s="287"/>
      <c r="J192" s="287"/>
      <c r="K192" s="306"/>
    </row>
    <row r="193" spans="2:11" ht="18.75" customHeight="1">
      <c r="B193" s="254"/>
      <c r="C193" s="258"/>
      <c r="D193" s="258"/>
      <c r="E193" s="258"/>
      <c r="F193" s="277"/>
      <c r="G193" s="258"/>
      <c r="H193" s="258"/>
      <c r="I193" s="258"/>
      <c r="J193" s="258"/>
      <c r="K193" s="254"/>
    </row>
    <row r="194" spans="2:11" ht="18.75" customHeight="1">
      <c r="B194" s="254"/>
      <c r="C194" s="258"/>
      <c r="D194" s="258"/>
      <c r="E194" s="258"/>
      <c r="F194" s="277"/>
      <c r="G194" s="258"/>
      <c r="H194" s="258"/>
      <c r="I194" s="258"/>
      <c r="J194" s="258"/>
      <c r="K194" s="254"/>
    </row>
    <row r="195" spans="2:11" ht="18.75" customHeight="1">
      <c r="B195" s="264"/>
      <c r="C195" s="264"/>
      <c r="D195" s="264"/>
      <c r="E195" s="264"/>
      <c r="F195" s="264"/>
      <c r="G195" s="264"/>
      <c r="H195" s="264"/>
      <c r="I195" s="264"/>
      <c r="J195" s="264"/>
      <c r="K195" s="264"/>
    </row>
    <row r="196" spans="2:11">
      <c r="B196" s="246"/>
      <c r="C196" s="247"/>
      <c r="D196" s="247"/>
      <c r="E196" s="247"/>
      <c r="F196" s="247"/>
      <c r="G196" s="247"/>
      <c r="H196" s="247"/>
      <c r="I196" s="247"/>
      <c r="J196" s="247"/>
      <c r="K196" s="248"/>
    </row>
    <row r="197" spans="2:11" ht="21">
      <c r="B197" s="249"/>
      <c r="C197" s="376" t="s">
        <v>2270</v>
      </c>
      <c r="D197" s="376"/>
      <c r="E197" s="376"/>
      <c r="F197" s="376"/>
      <c r="G197" s="376"/>
      <c r="H197" s="376"/>
      <c r="I197" s="376"/>
      <c r="J197" s="376"/>
      <c r="K197" s="250"/>
    </row>
    <row r="198" spans="2:11" ht="25.5" customHeight="1">
      <c r="B198" s="249"/>
      <c r="C198" s="314" t="s">
        <v>2271</v>
      </c>
      <c r="D198" s="314"/>
      <c r="E198" s="314"/>
      <c r="F198" s="314" t="s">
        <v>2272</v>
      </c>
      <c r="G198" s="315"/>
      <c r="H198" s="375" t="s">
        <v>2273</v>
      </c>
      <c r="I198" s="375"/>
      <c r="J198" s="375"/>
      <c r="K198" s="250"/>
    </row>
    <row r="199" spans="2:11" ht="5.25" customHeight="1">
      <c r="B199" s="278"/>
      <c r="C199" s="275"/>
      <c r="D199" s="275"/>
      <c r="E199" s="275"/>
      <c r="F199" s="275"/>
      <c r="G199" s="258"/>
      <c r="H199" s="275"/>
      <c r="I199" s="275"/>
      <c r="J199" s="275"/>
      <c r="K199" s="299"/>
    </row>
    <row r="200" spans="2:11" ht="15" customHeight="1">
      <c r="B200" s="278"/>
      <c r="C200" s="258" t="s">
        <v>2263</v>
      </c>
      <c r="D200" s="258"/>
      <c r="E200" s="258"/>
      <c r="F200" s="277" t="s">
        <v>48</v>
      </c>
      <c r="G200" s="258"/>
      <c r="H200" s="373" t="s">
        <v>2274</v>
      </c>
      <c r="I200" s="373"/>
      <c r="J200" s="373"/>
      <c r="K200" s="299"/>
    </row>
    <row r="201" spans="2:11" ht="15" customHeight="1">
      <c r="B201" s="278"/>
      <c r="C201" s="284"/>
      <c r="D201" s="258"/>
      <c r="E201" s="258"/>
      <c r="F201" s="277" t="s">
        <v>49</v>
      </c>
      <c r="G201" s="258"/>
      <c r="H201" s="373" t="s">
        <v>2275</v>
      </c>
      <c r="I201" s="373"/>
      <c r="J201" s="373"/>
      <c r="K201" s="299"/>
    </row>
    <row r="202" spans="2:11" ht="15" customHeight="1">
      <c r="B202" s="278"/>
      <c r="C202" s="284"/>
      <c r="D202" s="258"/>
      <c r="E202" s="258"/>
      <c r="F202" s="277" t="s">
        <v>52</v>
      </c>
      <c r="G202" s="258"/>
      <c r="H202" s="373" t="s">
        <v>2276</v>
      </c>
      <c r="I202" s="373"/>
      <c r="J202" s="373"/>
      <c r="K202" s="299"/>
    </row>
    <row r="203" spans="2:11" ht="15" customHeight="1">
      <c r="B203" s="278"/>
      <c r="C203" s="258"/>
      <c r="D203" s="258"/>
      <c r="E203" s="258"/>
      <c r="F203" s="277" t="s">
        <v>50</v>
      </c>
      <c r="G203" s="258"/>
      <c r="H203" s="373" t="s">
        <v>2277</v>
      </c>
      <c r="I203" s="373"/>
      <c r="J203" s="373"/>
      <c r="K203" s="299"/>
    </row>
    <row r="204" spans="2:11" ht="15" customHeight="1">
      <c r="B204" s="278"/>
      <c r="C204" s="258"/>
      <c r="D204" s="258"/>
      <c r="E204" s="258"/>
      <c r="F204" s="277" t="s">
        <v>51</v>
      </c>
      <c r="G204" s="258"/>
      <c r="H204" s="373" t="s">
        <v>2278</v>
      </c>
      <c r="I204" s="373"/>
      <c r="J204" s="373"/>
      <c r="K204" s="299"/>
    </row>
    <row r="205" spans="2:11" ht="15" customHeight="1">
      <c r="B205" s="278"/>
      <c r="C205" s="258"/>
      <c r="D205" s="258"/>
      <c r="E205" s="258"/>
      <c r="F205" s="277"/>
      <c r="G205" s="258"/>
      <c r="H205" s="258"/>
      <c r="I205" s="258"/>
      <c r="J205" s="258"/>
      <c r="K205" s="299"/>
    </row>
    <row r="206" spans="2:11" ht="15" customHeight="1">
      <c r="B206" s="278"/>
      <c r="C206" s="258" t="s">
        <v>2219</v>
      </c>
      <c r="D206" s="258"/>
      <c r="E206" s="258"/>
      <c r="F206" s="277" t="s">
        <v>93</v>
      </c>
      <c r="G206" s="258"/>
      <c r="H206" s="373" t="s">
        <v>2279</v>
      </c>
      <c r="I206" s="373"/>
      <c r="J206" s="373"/>
      <c r="K206" s="299"/>
    </row>
    <row r="207" spans="2:11" ht="15" customHeight="1">
      <c r="B207" s="278"/>
      <c r="C207" s="284"/>
      <c r="D207" s="258"/>
      <c r="E207" s="258"/>
      <c r="F207" s="277" t="s">
        <v>2121</v>
      </c>
      <c r="G207" s="258"/>
      <c r="H207" s="373" t="s">
        <v>2122</v>
      </c>
      <c r="I207" s="373"/>
      <c r="J207" s="373"/>
      <c r="K207" s="299"/>
    </row>
    <row r="208" spans="2:11" ht="15" customHeight="1">
      <c r="B208" s="278"/>
      <c r="C208" s="258"/>
      <c r="D208" s="258"/>
      <c r="E208" s="258"/>
      <c r="F208" s="277" t="s">
        <v>2119</v>
      </c>
      <c r="G208" s="258"/>
      <c r="H208" s="373" t="s">
        <v>2280</v>
      </c>
      <c r="I208" s="373"/>
      <c r="J208" s="373"/>
      <c r="K208" s="299"/>
    </row>
    <row r="209" spans="2:11" ht="15" customHeight="1">
      <c r="B209" s="316"/>
      <c r="C209" s="284"/>
      <c r="D209" s="284"/>
      <c r="E209" s="284"/>
      <c r="F209" s="277" t="s">
        <v>83</v>
      </c>
      <c r="G209" s="263"/>
      <c r="H209" s="374" t="s">
        <v>87</v>
      </c>
      <c r="I209" s="374"/>
      <c r="J209" s="374"/>
      <c r="K209" s="317"/>
    </row>
    <row r="210" spans="2:11" ht="15" customHeight="1">
      <c r="B210" s="316"/>
      <c r="C210" s="284"/>
      <c r="D210" s="284"/>
      <c r="E210" s="284"/>
      <c r="F210" s="277" t="s">
        <v>146</v>
      </c>
      <c r="G210" s="263"/>
      <c r="H210" s="374" t="s">
        <v>2281</v>
      </c>
      <c r="I210" s="374"/>
      <c r="J210" s="374"/>
      <c r="K210" s="317"/>
    </row>
    <row r="211" spans="2:11" ht="15" customHeight="1">
      <c r="B211" s="316"/>
      <c r="C211" s="284"/>
      <c r="D211" s="284"/>
      <c r="E211" s="284"/>
      <c r="F211" s="318"/>
      <c r="G211" s="263"/>
      <c r="H211" s="319"/>
      <c r="I211" s="319"/>
      <c r="J211" s="319"/>
      <c r="K211" s="317"/>
    </row>
    <row r="212" spans="2:11" ht="15" customHeight="1">
      <c r="B212" s="316"/>
      <c r="C212" s="258" t="s">
        <v>2243</v>
      </c>
      <c r="D212" s="284"/>
      <c r="E212" s="284"/>
      <c r="F212" s="277">
        <v>1</v>
      </c>
      <c r="G212" s="263"/>
      <c r="H212" s="374" t="s">
        <v>2282</v>
      </c>
      <c r="I212" s="374"/>
      <c r="J212" s="374"/>
      <c r="K212" s="317"/>
    </row>
    <row r="213" spans="2:11" ht="15" customHeight="1">
      <c r="B213" s="316"/>
      <c r="C213" s="284"/>
      <c r="D213" s="284"/>
      <c r="E213" s="284"/>
      <c r="F213" s="277">
        <v>2</v>
      </c>
      <c r="G213" s="263"/>
      <c r="H213" s="374" t="s">
        <v>2283</v>
      </c>
      <c r="I213" s="374"/>
      <c r="J213" s="374"/>
      <c r="K213" s="317"/>
    </row>
    <row r="214" spans="2:11" ht="15" customHeight="1">
      <c r="B214" s="316"/>
      <c r="C214" s="284"/>
      <c r="D214" s="284"/>
      <c r="E214" s="284"/>
      <c r="F214" s="277">
        <v>3</v>
      </c>
      <c r="G214" s="263"/>
      <c r="H214" s="374" t="s">
        <v>2284</v>
      </c>
      <c r="I214" s="374"/>
      <c r="J214" s="374"/>
      <c r="K214" s="317"/>
    </row>
    <row r="215" spans="2:11" ht="15" customHeight="1">
      <c r="B215" s="316"/>
      <c r="C215" s="284"/>
      <c r="D215" s="284"/>
      <c r="E215" s="284"/>
      <c r="F215" s="277">
        <v>4</v>
      </c>
      <c r="G215" s="263"/>
      <c r="H215" s="374" t="s">
        <v>2285</v>
      </c>
      <c r="I215" s="374"/>
      <c r="J215" s="374"/>
      <c r="K215" s="317"/>
    </row>
    <row r="216" spans="2:11" ht="12.75" customHeight="1">
      <c r="B216" s="320"/>
      <c r="C216" s="321"/>
      <c r="D216" s="321"/>
      <c r="E216" s="321"/>
      <c r="F216" s="321"/>
      <c r="G216" s="321"/>
      <c r="H216" s="321"/>
      <c r="I216" s="321"/>
      <c r="J216" s="321"/>
      <c r="K216" s="322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VRN - Vedlejší a ostatní ...</vt:lpstr>
      <vt:lpstr>01-0 - Bourací práce</vt:lpstr>
      <vt:lpstr>01-1 - Architektonicko-st...</vt:lpstr>
      <vt:lpstr>01a - Zařízení pro vytápě...</vt:lpstr>
      <vt:lpstr>01b - Zařízení zdravotně ...</vt:lpstr>
      <vt:lpstr>01c - Zařízení silnoproud...</vt:lpstr>
      <vt:lpstr>01d - Měření a regulace</vt:lpstr>
      <vt:lpstr>Pokyny pro vyplnění</vt:lpstr>
      <vt:lpstr>'01-0 - Bourací práce'!Názvy_tisku</vt:lpstr>
      <vt:lpstr>'01-1 - Architektonicko-st...'!Názvy_tisku</vt:lpstr>
      <vt:lpstr>'01a - Zařízení pro vytápě...'!Názvy_tisku</vt:lpstr>
      <vt:lpstr>'01b - Zařízení zdravotně ...'!Názvy_tisku</vt:lpstr>
      <vt:lpstr>'01c - Zařízení silnoproud...'!Názvy_tisku</vt:lpstr>
      <vt:lpstr>'01d - Měření a regulace'!Názvy_tisku</vt:lpstr>
      <vt:lpstr>'Rekapitulace stavby'!Názvy_tisku</vt:lpstr>
      <vt:lpstr>'VRN - Vedlejší a ostatní ...'!Názvy_tisku</vt:lpstr>
      <vt:lpstr>'01-0 - Bourací práce'!Oblast_tisku</vt:lpstr>
      <vt:lpstr>'01-1 - Architektonicko-st...'!Oblast_tisku</vt:lpstr>
      <vt:lpstr>'01a - Zařízení pro vytápě...'!Oblast_tisku</vt:lpstr>
      <vt:lpstr>'01b - Zařízení zdravotně ...'!Oblast_tisku</vt:lpstr>
      <vt:lpstr>'01c - Zařízení silnoproud...'!Oblast_tisku</vt:lpstr>
      <vt:lpstr>'01d - Měření a regulace'!Oblast_tisku</vt:lpstr>
      <vt:lpstr>'Pokyny pro vyplnění'!Oblast_tisku</vt:lpstr>
      <vt:lpstr>'Rekapitulace stavby'!Oblast_tisku</vt:lpstr>
      <vt:lpstr>'VRN - Vedlejší a ostatní 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k-36\k_36</dc:creator>
  <cp:lastModifiedBy>k_36</cp:lastModifiedBy>
  <dcterms:created xsi:type="dcterms:W3CDTF">2018-05-31T05:22:06Z</dcterms:created>
  <dcterms:modified xsi:type="dcterms:W3CDTF">2018-05-31T05:24:10Z</dcterms:modified>
</cp:coreProperties>
</file>